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7945" windowHeight="12285" tabRatio="81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35" i="2" l="1"/>
  <c r="B1335" i="2"/>
  <c r="A1335" i="2"/>
  <c r="H1334" i="2"/>
  <c r="B1334" i="2"/>
  <c r="A1334" i="2"/>
  <c r="H1333" i="2"/>
  <c r="B1333" i="2"/>
  <c r="A1333" i="2"/>
  <c r="H1332" i="2"/>
  <c r="B1332" i="2"/>
  <c r="A1332" i="2"/>
  <c r="H1331" i="2"/>
  <c r="B1331" i="2"/>
  <c r="A1331" i="2"/>
  <c r="H1330" i="2"/>
  <c r="B1330" i="2"/>
  <c r="A1330" i="2"/>
  <c r="H1329" i="2"/>
  <c r="B1329" i="2"/>
  <c r="A1329" i="2"/>
  <c r="H1328" i="2"/>
  <c r="B1328" i="2"/>
  <c r="A1328" i="2"/>
  <c r="H1327" i="2"/>
  <c r="B1327" i="2"/>
  <c r="A1327" i="2"/>
  <c r="H1326" i="2"/>
  <c r="B1326" i="2"/>
  <c r="A1326" i="2"/>
  <c r="H1325" i="2"/>
  <c r="B1325" i="2"/>
  <c r="A1325" i="2"/>
  <c r="H1324" i="2"/>
  <c r="B1324" i="2"/>
  <c r="A1324" i="2"/>
  <c r="H1323" i="2"/>
  <c r="B1323" i="2"/>
  <c r="A1323" i="2"/>
  <c r="H1322" i="2"/>
  <c r="B1322" i="2"/>
  <c r="A1322" i="2"/>
  <c r="H1321" i="2"/>
  <c r="B1321" i="2"/>
  <c r="A1321" i="2"/>
  <c r="H1320" i="2"/>
  <c r="B1320" i="2"/>
  <c r="A1320" i="2"/>
  <c r="H1319" i="2"/>
  <c r="B1319" i="2"/>
  <c r="A1319" i="2"/>
  <c r="H1318" i="2"/>
  <c r="B1318" i="2"/>
  <c r="A1318" i="2"/>
  <c r="H1317" i="2"/>
  <c r="B1317" i="2"/>
  <c r="A1317" i="2"/>
  <c r="H1316" i="2"/>
  <c r="B1316" i="2"/>
  <c r="A1316" i="2"/>
  <c r="H1315" i="2"/>
  <c r="B1315" i="2"/>
  <c r="A1315" i="2"/>
  <c r="H1314" i="2"/>
  <c r="B1314" i="2"/>
  <c r="A1314" i="2"/>
  <c r="H1313" i="2"/>
  <c r="B1313" i="2"/>
  <c r="A1313" i="2"/>
  <c r="H1312" i="2"/>
  <c r="B1312" i="2"/>
  <c r="A1312" i="2"/>
  <c r="H1311" i="2"/>
  <c r="B1311" i="2"/>
  <c r="A1311" i="2"/>
  <c r="H1310" i="2"/>
  <c r="B1310" i="2"/>
  <c r="A1310" i="2"/>
  <c r="H1309" i="2"/>
  <c r="B1309" i="2"/>
  <c r="A1309" i="2"/>
  <c r="H1308" i="2"/>
  <c r="B1308" i="2"/>
  <c r="A1308" i="2"/>
  <c r="H1307" i="2"/>
  <c r="B1307" i="2"/>
  <c r="A1307" i="2"/>
  <c r="H1306" i="2"/>
  <c r="B1306" i="2"/>
  <c r="A1306" i="2"/>
  <c r="H1305" i="2"/>
  <c r="B1305" i="2"/>
  <c r="A1305" i="2"/>
  <c r="H1304" i="2"/>
  <c r="B1304" i="2"/>
  <c r="A1304" i="2"/>
  <c r="H1303" i="2"/>
  <c r="B1303" i="2"/>
  <c r="A1303" i="2"/>
  <c r="H1302" i="2"/>
  <c r="B1302" i="2"/>
  <c r="A1302" i="2"/>
  <c r="H1301" i="2"/>
  <c r="B1301" i="2"/>
  <c r="A1301" i="2"/>
  <c r="H1300" i="2"/>
  <c r="B1300" i="2"/>
  <c r="A1300" i="2"/>
  <c r="H1299" i="2"/>
  <c r="B1299" i="2"/>
  <c r="A1299" i="2"/>
  <c r="H1298" i="2"/>
  <c r="B1298" i="2"/>
  <c r="A1298" i="2"/>
  <c r="H1297" i="2"/>
  <c r="B1297" i="2"/>
  <c r="A1297" i="2"/>
  <c r="H1296" i="2"/>
  <c r="B1296" i="2"/>
  <c r="A1296" i="2"/>
  <c r="H1294" i="2"/>
  <c r="B1294" i="2"/>
  <c r="A1294" i="2"/>
  <c r="H1293" i="2"/>
  <c r="B1293" i="2"/>
  <c r="A1293" i="2"/>
  <c r="H1292" i="2"/>
  <c r="B1292" i="2"/>
  <c r="A1292" i="2"/>
  <c r="H1291" i="2"/>
  <c r="B1291" i="2"/>
  <c r="A1291" i="2"/>
  <c r="H1290" i="2"/>
  <c r="B1290" i="2"/>
  <c r="A1290" i="2"/>
  <c r="H1289" i="2"/>
  <c r="B1289" i="2"/>
  <c r="A1289" i="2"/>
  <c r="H1288" i="2"/>
  <c r="B1288" i="2"/>
  <c r="A1288" i="2"/>
  <c r="H1287" i="2"/>
  <c r="B1287" i="2"/>
  <c r="A1287" i="2"/>
  <c r="H1286" i="2"/>
  <c r="B1286" i="2"/>
  <c r="A1286" i="2"/>
  <c r="H1285" i="2"/>
  <c r="B1285" i="2"/>
  <c r="A1285" i="2"/>
  <c r="H1284" i="2"/>
  <c r="B1284" i="2"/>
  <c r="A1284" i="2"/>
  <c r="H1283" i="2"/>
  <c r="B1283" i="2"/>
  <c r="A1283" i="2"/>
  <c r="H1282" i="2"/>
  <c r="B1282" i="2"/>
  <c r="A1282" i="2"/>
  <c r="H1281" i="2"/>
  <c r="B1281" i="2"/>
  <c r="A1281" i="2"/>
  <c r="H1280" i="2"/>
  <c r="B1280" i="2"/>
  <c r="A1280" i="2"/>
  <c r="H1279" i="2"/>
  <c r="B1279" i="2"/>
  <c r="A1279" i="2"/>
  <c r="H1278" i="2"/>
  <c r="B1278" i="2"/>
  <c r="A1278" i="2"/>
  <c r="H1277" i="2"/>
  <c r="B1277" i="2"/>
  <c r="A1277" i="2"/>
  <c r="H1276" i="2"/>
  <c r="B1276" i="2"/>
  <c r="A1276" i="2"/>
  <c r="H1275" i="2"/>
  <c r="B1275" i="2"/>
  <c r="A1275" i="2"/>
  <c r="H1274" i="2"/>
  <c r="B1274" i="2"/>
  <c r="A1274" i="2"/>
  <c r="H1273" i="2"/>
  <c r="B1273" i="2"/>
  <c r="A1273" i="2"/>
  <c r="H1272" i="2"/>
  <c r="B1272" i="2"/>
  <c r="A1272" i="2"/>
  <c r="H1271" i="2"/>
  <c r="B1271" i="2"/>
  <c r="A1271" i="2"/>
  <c r="H1270" i="2"/>
  <c r="B1270" i="2"/>
  <c r="A1270" i="2"/>
  <c r="H1269" i="2"/>
  <c r="B1269" i="2"/>
  <c r="A1269" i="2"/>
  <c r="H1268" i="2"/>
  <c r="B1268" i="2"/>
  <c r="A1268" i="2"/>
  <c r="H1267" i="2"/>
  <c r="B1267" i="2"/>
  <c r="A1267" i="2"/>
  <c r="H1266" i="2"/>
  <c r="B1266" i="2"/>
  <c r="A1266" i="2"/>
  <c r="H1265" i="2"/>
  <c r="B1265" i="2"/>
  <c r="A1265" i="2"/>
  <c r="H1264" i="2"/>
  <c r="B1264" i="2"/>
  <c r="A1264" i="2"/>
  <c r="H1263" i="2"/>
  <c r="B1263" i="2"/>
  <c r="A1263" i="2"/>
  <c r="H1262" i="2"/>
  <c r="B1262" i="2"/>
  <c r="A1262" i="2"/>
  <c r="H1261" i="2"/>
  <c r="B1261" i="2"/>
  <c r="A1261" i="2"/>
  <c r="H1260" i="2"/>
  <c r="B1260" i="2"/>
  <c r="A1260" i="2"/>
  <c r="H1259" i="2"/>
  <c r="B1259" i="2"/>
  <c r="A1259" i="2"/>
  <c r="H1258" i="2"/>
  <c r="B1258" i="2"/>
  <c r="A1258" i="2"/>
  <c r="H1257" i="2"/>
  <c r="B1257" i="2"/>
  <c r="A1257" i="2"/>
  <c r="H1256" i="2"/>
  <c r="B1256" i="2"/>
  <c r="A1256" i="2"/>
  <c r="H1255" i="2"/>
  <c r="B1255" i="2"/>
  <c r="A1255" i="2"/>
  <c r="H1254" i="2"/>
  <c r="B1254" i="2"/>
  <c r="A1254" i="2"/>
  <c r="H1253" i="2"/>
  <c r="B1253" i="2"/>
  <c r="A1253" i="2"/>
  <c r="H1252" i="2"/>
  <c r="B1252" i="2"/>
  <c r="A1252" i="2"/>
  <c r="H1251" i="2"/>
  <c r="B1251" i="2"/>
  <c r="A1251" i="2"/>
  <c r="H1250" i="2"/>
  <c r="B1250" i="2"/>
  <c r="A1250" i="2"/>
  <c r="H1249" i="2"/>
  <c r="B1249" i="2"/>
  <c r="A1249" i="2"/>
  <c r="H1248" i="2"/>
  <c r="B1248" i="2"/>
  <c r="A1248" i="2"/>
  <c r="H1247" i="2"/>
  <c r="B1247" i="2"/>
  <c r="A1247" i="2"/>
  <c r="H1246" i="2"/>
  <c r="B1246" i="2"/>
  <c r="A1246" i="2"/>
  <c r="H1245" i="2"/>
  <c r="B1245" i="2"/>
  <c r="A1245" i="2"/>
  <c r="H1244" i="2"/>
  <c r="B1244" i="2"/>
  <c r="A1244" i="2"/>
  <c r="H1243" i="2"/>
  <c r="B1243" i="2"/>
  <c r="A1243" i="2"/>
  <c r="H1242" i="2"/>
  <c r="B1242" i="2"/>
  <c r="A1242" i="2"/>
  <c r="H1241" i="2"/>
  <c r="B1241" i="2"/>
  <c r="A1241" i="2"/>
  <c r="H1240" i="2"/>
  <c r="B1240" i="2"/>
  <c r="A1240" i="2"/>
  <c r="H1239" i="2"/>
  <c r="B1239" i="2"/>
  <c r="A1239" i="2"/>
  <c r="H1238" i="2"/>
  <c r="B1238" i="2"/>
  <c r="A1238" i="2"/>
  <c r="H1237" i="2"/>
  <c r="B1237" i="2"/>
  <c r="A1237" i="2"/>
  <c r="H1236" i="2"/>
  <c r="B1236" i="2"/>
  <c r="A1236" i="2"/>
  <c r="H1235" i="2"/>
  <c r="B1235" i="2"/>
  <c r="A1235" i="2"/>
  <c r="H1234" i="2"/>
  <c r="B1234" i="2"/>
  <c r="A1234" i="2"/>
  <c r="H1233" i="2"/>
  <c r="B1233" i="2"/>
  <c r="A1233" i="2"/>
  <c r="H1232" i="2"/>
  <c r="B1232" i="2"/>
  <c r="A1232" i="2"/>
  <c r="H1231" i="2"/>
  <c r="B1231" i="2"/>
  <c r="A1231" i="2"/>
  <c r="H1230" i="2"/>
  <c r="B1230" i="2"/>
  <c r="A1230" i="2"/>
  <c r="H1229" i="2"/>
  <c r="B1229" i="2"/>
  <c r="A1229" i="2"/>
  <c r="H1228" i="2"/>
  <c r="B1228" i="2"/>
  <c r="A1228" i="2"/>
  <c r="H1227" i="2"/>
  <c r="B1227" i="2"/>
  <c r="A1227" i="2"/>
  <c r="H1226" i="2"/>
  <c r="B1226" i="2"/>
  <c r="A1226" i="2"/>
  <c r="H1225" i="2"/>
  <c r="B1225" i="2"/>
  <c r="A1225" i="2"/>
  <c r="H1224" i="2"/>
  <c r="B1224" i="2"/>
  <c r="A1224" i="2"/>
  <c r="H1223" i="2"/>
  <c r="B1223" i="2"/>
  <c r="A1223" i="2"/>
  <c r="H1222" i="2"/>
  <c r="B1222" i="2"/>
  <c r="A1222" i="2"/>
  <c r="H1221" i="2"/>
  <c r="B1221" i="2"/>
  <c r="A1221" i="2"/>
  <c r="H1220" i="2"/>
  <c r="B1220" i="2"/>
  <c r="A1220" i="2"/>
  <c r="H1219" i="2"/>
  <c r="B1219" i="2"/>
  <c r="A1219" i="2"/>
  <c r="H1218" i="2"/>
  <c r="B1218" i="2"/>
  <c r="A1218" i="2"/>
  <c r="H1217" i="2"/>
  <c r="B1217" i="2"/>
  <c r="A1217" i="2"/>
  <c r="H1216" i="2"/>
  <c r="B1216" i="2"/>
  <c r="A1216" i="2"/>
  <c r="H1215" i="2"/>
  <c r="B1215" i="2"/>
  <c r="A1215" i="2"/>
  <c r="H1214" i="2"/>
  <c r="B1214" i="2"/>
  <c r="A1214" i="2"/>
  <c r="H1213" i="2"/>
  <c r="B1213" i="2"/>
  <c r="A1213" i="2"/>
  <c r="H1212" i="2"/>
  <c r="B1212" i="2"/>
  <c r="A1212" i="2"/>
  <c r="H1211" i="2"/>
  <c r="B1211" i="2"/>
  <c r="A1211" i="2"/>
  <c r="H1210" i="2"/>
  <c r="B1210" i="2"/>
  <c r="A1210" i="2"/>
  <c r="H1209" i="2"/>
  <c r="B1209" i="2"/>
  <c r="A1209" i="2"/>
  <c r="H1208" i="2"/>
  <c r="B1208" i="2"/>
  <c r="A1208" i="2"/>
  <c r="H1207" i="2"/>
  <c r="B1207" i="2"/>
  <c r="A1207" i="2"/>
  <c r="H1206" i="2"/>
  <c r="B1206" i="2"/>
  <c r="A1206" i="2"/>
  <c r="H1205" i="2"/>
  <c r="B1205" i="2"/>
  <c r="A1205" i="2"/>
  <c r="H1204" i="2"/>
  <c r="B1204" i="2"/>
  <c r="A1204" i="2"/>
  <c r="H1203" i="2"/>
  <c r="B1203" i="2"/>
  <c r="A1203" i="2"/>
  <c r="H1202" i="2"/>
  <c r="B1202" i="2"/>
  <c r="A1202" i="2"/>
  <c r="H1201" i="2"/>
  <c r="B1201" i="2"/>
  <c r="A1201" i="2"/>
  <c r="H1200" i="2"/>
  <c r="B1200" i="2"/>
  <c r="A1200" i="2"/>
  <c r="H1199" i="2"/>
  <c r="B1199" i="2"/>
  <c r="A1199" i="2"/>
  <c r="H1198" i="2"/>
  <c r="B1198" i="2"/>
  <c r="A1198" i="2"/>
  <c r="H1197" i="2"/>
  <c r="B1197" i="2"/>
  <c r="A1197" i="2"/>
  <c r="H1195" i="2"/>
  <c r="B1195" i="2"/>
  <c r="A1195" i="2"/>
  <c r="H1194" i="2"/>
  <c r="B1194" i="2"/>
  <c r="A1194" i="2"/>
  <c r="H1193" i="2"/>
  <c r="B1193" i="2"/>
  <c r="A1193" i="2"/>
  <c r="H1192" i="2"/>
  <c r="B1192" i="2"/>
  <c r="A1192" i="2"/>
  <c r="H1191" i="2"/>
  <c r="B1191" i="2"/>
  <c r="A1191" i="2"/>
  <c r="H1190" i="2"/>
  <c r="B1190" i="2"/>
  <c r="A1190" i="2"/>
  <c r="H1189" i="2"/>
  <c r="B1189" i="2"/>
  <c r="A1189" i="2"/>
  <c r="H1188" i="2"/>
  <c r="B1188" i="2"/>
  <c r="A1188" i="2"/>
  <c r="H1187" i="2"/>
  <c r="B1187" i="2"/>
  <c r="A1187" i="2"/>
  <c r="H1186" i="2"/>
  <c r="B1186" i="2"/>
  <c r="A1186" i="2"/>
  <c r="H1185" i="2"/>
  <c r="B1185" i="2"/>
  <c r="A1185" i="2"/>
  <c r="H1184" i="2"/>
  <c r="B1184" i="2"/>
  <c r="A1184" i="2"/>
  <c r="H1183" i="2"/>
  <c r="B1183" i="2"/>
  <c r="A1183" i="2"/>
  <c r="H1182" i="2"/>
  <c r="B1182" i="2"/>
  <c r="A1182" i="2"/>
  <c r="H1181" i="2"/>
  <c r="B1181" i="2"/>
  <c r="A1181" i="2"/>
  <c r="H1180" i="2"/>
  <c r="B1180" i="2"/>
  <c r="A1180" i="2"/>
  <c r="H1179" i="2"/>
  <c r="B1179" i="2"/>
  <c r="A1179" i="2"/>
  <c r="H1178" i="2"/>
  <c r="B1178" i="2"/>
  <c r="A1178" i="2"/>
  <c r="H1177" i="2"/>
  <c r="B1177" i="2"/>
  <c r="A1177" i="2"/>
  <c r="H1176" i="2"/>
  <c r="B1176" i="2"/>
  <c r="A1176" i="2"/>
  <c r="H1175" i="2"/>
  <c r="B1175" i="2"/>
  <c r="A1175" i="2"/>
  <c r="H1174" i="2"/>
  <c r="B1174" i="2"/>
  <c r="A1174" i="2"/>
  <c r="H1173" i="2"/>
  <c r="B1173" i="2"/>
  <c r="A1173" i="2"/>
  <c r="H1172" i="2"/>
  <c r="B1172" i="2"/>
  <c r="A1172" i="2"/>
  <c r="H1171" i="2"/>
  <c r="B1171" i="2"/>
  <c r="A1171" i="2"/>
  <c r="H1170" i="2"/>
  <c r="B1170" i="2"/>
  <c r="A1170" i="2"/>
  <c r="H1169" i="2"/>
  <c r="B1169" i="2"/>
  <c r="A1169" i="2"/>
  <c r="H1168" i="2"/>
  <c r="B1168" i="2"/>
  <c r="A1168" i="2"/>
  <c r="H1167" i="2"/>
  <c r="B1167" i="2"/>
  <c r="A1167" i="2"/>
  <c r="H1166" i="2"/>
  <c r="B1166" i="2"/>
  <c r="A1166" i="2"/>
  <c r="H1165" i="2"/>
  <c r="B1165" i="2"/>
  <c r="A1165" i="2"/>
  <c r="H1164" i="2"/>
  <c r="B1164" i="2"/>
  <c r="A1164" i="2"/>
  <c r="H1163" i="2"/>
  <c r="B1163" i="2"/>
  <c r="A1163" i="2"/>
  <c r="H1162" i="2"/>
  <c r="B1162" i="2"/>
  <c r="A1162" i="2"/>
  <c r="H1161" i="2"/>
  <c r="B1161" i="2"/>
  <c r="A1161" i="2"/>
  <c r="H1160" i="2"/>
  <c r="B1160" i="2"/>
  <c r="A1160" i="2"/>
  <c r="H1159" i="2"/>
  <c r="B1159" i="2"/>
  <c r="A1159" i="2"/>
  <c r="H1158" i="2"/>
  <c r="B1158" i="2"/>
  <c r="A1158" i="2"/>
  <c r="H1157" i="2"/>
  <c r="B1157" i="2"/>
  <c r="A1157" i="2"/>
  <c r="H1156" i="2"/>
  <c r="B1156" i="2"/>
  <c r="A1156" i="2"/>
  <c r="H1155" i="2"/>
  <c r="B1155" i="2"/>
  <c r="A1155" i="2"/>
  <c r="H1154" i="2"/>
  <c r="B1154" i="2"/>
  <c r="A1154" i="2"/>
  <c r="H1153" i="2"/>
  <c r="B1153" i="2"/>
  <c r="A1153" i="2"/>
  <c r="H1152" i="2"/>
  <c r="B1152" i="2"/>
  <c r="A1152" i="2"/>
  <c r="H1151" i="2"/>
  <c r="B1151" i="2"/>
  <c r="A1151" i="2"/>
  <c r="H1150" i="2"/>
  <c r="B1150" i="2"/>
  <c r="A1150" i="2"/>
  <c r="H1149" i="2"/>
  <c r="B1149" i="2"/>
  <c r="A1149" i="2"/>
  <c r="H1148" i="2"/>
  <c r="B1148" i="2"/>
  <c r="A1148" i="2"/>
  <c r="H1147" i="2"/>
  <c r="B1147" i="2"/>
  <c r="A1147" i="2"/>
  <c r="H1146" i="2"/>
  <c r="B1146" i="2"/>
  <c r="A1146" i="2"/>
  <c r="H1145" i="2"/>
  <c r="B1145" i="2"/>
  <c r="A1145" i="2"/>
  <c r="H1144" i="2"/>
  <c r="B1144" i="2"/>
  <c r="A1144" i="2"/>
  <c r="H1143" i="2"/>
  <c r="B1143" i="2"/>
  <c r="A1143" i="2"/>
  <c r="H1142" i="2"/>
  <c r="B1142" i="2"/>
  <c r="A1142" i="2"/>
  <c r="H1141" i="2"/>
  <c r="B1141" i="2"/>
  <c r="A1141" i="2"/>
  <c r="H1140" i="2"/>
  <c r="B1140" i="2"/>
  <c r="A1140" i="2"/>
  <c r="H1139" i="2"/>
  <c r="B1139" i="2"/>
  <c r="A1139" i="2"/>
  <c r="H1138" i="2"/>
  <c r="B1138" i="2"/>
  <c r="A1138" i="2"/>
  <c r="H1137" i="2"/>
  <c r="B1137" i="2"/>
  <c r="A1137" i="2"/>
  <c r="H1136" i="2"/>
  <c r="B1136" i="2"/>
  <c r="A1136" i="2"/>
  <c r="H1135" i="2"/>
  <c r="B1135" i="2"/>
  <c r="A1135" i="2"/>
  <c r="H1134" i="2"/>
  <c r="B1134" i="2"/>
  <c r="A1134" i="2"/>
  <c r="H1133" i="2"/>
  <c r="B1133" i="2"/>
  <c r="A1133" i="2"/>
  <c r="H1132" i="2"/>
  <c r="B1132" i="2"/>
  <c r="A1132" i="2"/>
  <c r="H1131" i="2"/>
  <c r="B1131" i="2"/>
  <c r="A1131" i="2"/>
  <c r="H1130" i="2"/>
  <c r="B1130" i="2"/>
  <c r="A1130" i="2"/>
  <c r="H1129" i="2"/>
  <c r="B1129" i="2"/>
  <c r="A1129" i="2"/>
  <c r="H1128" i="2"/>
  <c r="B1128" i="2"/>
  <c r="A1128" i="2"/>
  <c r="H1127" i="2"/>
  <c r="B1127" i="2"/>
  <c r="A1127" i="2"/>
  <c r="H1126" i="2"/>
  <c r="B1126" i="2"/>
  <c r="A1126" i="2"/>
  <c r="H1125" i="2"/>
  <c r="B1125" i="2"/>
  <c r="A1125" i="2"/>
  <c r="H1124" i="2"/>
  <c r="B1124" i="2"/>
  <c r="A1124" i="2"/>
  <c r="H1123" i="2"/>
  <c r="B1123" i="2"/>
  <c r="A1123" i="2"/>
  <c r="H1122" i="2"/>
  <c r="B1122" i="2"/>
  <c r="A1122" i="2"/>
  <c r="H1121" i="2"/>
  <c r="B1121" i="2"/>
  <c r="A1121" i="2"/>
  <c r="H1120" i="2"/>
  <c r="B1120" i="2"/>
  <c r="A1120" i="2"/>
  <c r="H1119" i="2"/>
  <c r="B1119" i="2"/>
  <c r="A1119" i="2"/>
  <c r="H1118" i="2"/>
  <c r="B1118" i="2"/>
  <c r="A1118" i="2"/>
  <c r="H1117" i="2"/>
  <c r="B1117" i="2"/>
  <c r="A1117" i="2"/>
  <c r="H1116" i="2"/>
  <c r="B1116" i="2"/>
  <c r="A1116" i="2"/>
  <c r="H1115" i="2"/>
  <c r="B1115" i="2"/>
  <c r="A1115" i="2"/>
  <c r="H1114" i="2"/>
  <c r="B1114" i="2"/>
  <c r="A1114" i="2"/>
  <c r="H1113" i="2"/>
  <c r="B1113" i="2"/>
  <c r="A1113" i="2"/>
  <c r="H1112" i="2"/>
  <c r="B1112" i="2"/>
  <c r="A1112" i="2"/>
  <c r="H1111" i="2"/>
  <c r="B1111" i="2"/>
  <c r="A1111" i="2"/>
  <c r="H1110" i="2"/>
  <c r="B1110" i="2"/>
  <c r="A1110" i="2"/>
  <c r="H1109" i="2"/>
  <c r="B1109" i="2"/>
  <c r="A1109" i="2"/>
  <c r="H1108" i="2"/>
  <c r="B1108" i="2"/>
  <c r="A1108" i="2"/>
  <c r="H1107" i="2"/>
  <c r="B1107" i="2"/>
  <c r="A1107" i="2"/>
  <c r="H1106" i="2"/>
  <c r="B1106" i="2"/>
  <c r="A1106" i="2"/>
  <c r="H1105" i="2"/>
  <c r="B1105" i="2"/>
  <c r="A1105" i="2"/>
  <c r="H1104" i="2"/>
  <c r="B1104" i="2"/>
  <c r="A1104" i="2"/>
  <c r="H1103" i="2"/>
  <c r="B1103" i="2"/>
  <c r="A1103" i="2"/>
  <c r="H1102" i="2"/>
  <c r="B1102" i="2"/>
  <c r="A1102" i="2"/>
  <c r="H1101" i="2"/>
  <c r="B1101" i="2"/>
  <c r="A1101" i="2"/>
  <c r="H1100" i="2"/>
  <c r="B1100" i="2"/>
  <c r="A1100" i="2"/>
  <c r="H1099" i="2"/>
  <c r="B1099" i="2"/>
  <c r="A1099" i="2"/>
  <c r="H1098" i="2"/>
  <c r="B1098" i="2"/>
  <c r="A1098" i="2"/>
  <c r="H1097" i="2"/>
  <c r="B1097" i="2"/>
  <c r="A1097" i="2"/>
  <c r="H1096" i="2"/>
  <c r="B1096" i="2"/>
  <c r="A1096" i="2"/>
  <c r="H1095" i="2"/>
  <c r="B1095" i="2"/>
  <c r="A1095" i="2"/>
  <c r="H1094" i="2"/>
  <c r="B1094" i="2"/>
  <c r="A1094" i="2"/>
  <c r="H1093" i="2"/>
  <c r="B1093" i="2"/>
  <c r="A1093" i="2"/>
  <c r="H1092" i="2"/>
  <c r="B1092" i="2"/>
  <c r="A1092" i="2"/>
  <c r="H1091" i="2"/>
  <c r="B1091" i="2"/>
  <c r="A1091" i="2"/>
  <c r="H1090" i="2"/>
  <c r="B1090" i="2"/>
  <c r="A1090" i="2"/>
  <c r="H1089" i="2"/>
  <c r="B1089" i="2"/>
  <c r="A1089" i="2"/>
  <c r="H1088" i="2"/>
  <c r="B1088" i="2"/>
  <c r="A1088" i="2"/>
  <c r="H1087" i="2"/>
  <c r="B1087" i="2"/>
  <c r="A1087" i="2"/>
  <c r="H1086" i="2"/>
  <c r="B1086" i="2"/>
  <c r="A1086" i="2"/>
  <c r="H1085" i="2"/>
  <c r="B1085" i="2"/>
  <c r="A1085" i="2"/>
  <c r="H1084" i="2"/>
  <c r="B1084" i="2"/>
  <c r="A1084" i="2"/>
  <c r="H1083" i="2"/>
  <c r="B1083" i="2"/>
  <c r="A1083" i="2"/>
  <c r="H1082" i="2"/>
  <c r="B1082" i="2"/>
  <c r="A1082" i="2"/>
  <c r="H1081" i="2"/>
  <c r="B1081" i="2"/>
  <c r="A1081" i="2"/>
  <c r="H1080" i="2"/>
  <c r="B1080" i="2"/>
  <c r="A1080" i="2"/>
  <c r="H1079" i="2"/>
  <c r="B1079" i="2"/>
  <c r="A1079" i="2"/>
  <c r="H1078" i="2"/>
  <c r="B1078" i="2"/>
  <c r="A1078" i="2"/>
  <c r="H1077" i="2"/>
  <c r="B1077" i="2"/>
  <c r="A1077" i="2"/>
  <c r="H1076" i="2"/>
  <c r="B1076" i="2"/>
  <c r="A1076" i="2"/>
  <c r="H1075" i="2"/>
  <c r="B1075" i="2"/>
  <c r="A1075" i="2"/>
  <c r="H1074" i="2"/>
  <c r="B1074" i="2"/>
  <c r="A1074" i="2"/>
  <c r="H1073" i="2"/>
  <c r="B1073" i="2"/>
  <c r="A1073" i="2"/>
  <c r="H1072" i="2"/>
  <c r="B1072" i="2"/>
  <c r="A1072" i="2"/>
  <c r="H1071" i="2"/>
  <c r="B1071" i="2"/>
  <c r="A1071" i="2"/>
  <c r="H1070" i="2"/>
  <c r="B1070" i="2"/>
  <c r="A1070" i="2"/>
  <c r="H1069" i="2"/>
  <c r="B1069" i="2"/>
  <c r="A1069" i="2"/>
  <c r="H1068" i="2"/>
  <c r="B1068" i="2"/>
  <c r="A1068" i="2"/>
  <c r="H1067" i="2"/>
  <c r="B1067" i="2"/>
  <c r="A1067" i="2"/>
  <c r="H1066" i="2"/>
  <c r="B1066" i="2"/>
  <c r="A1066" i="2"/>
  <c r="H1065" i="2"/>
  <c r="B1065" i="2"/>
  <c r="A1065" i="2"/>
  <c r="H1064" i="2"/>
  <c r="B1064" i="2"/>
  <c r="A1064" i="2"/>
  <c r="H1063" i="2"/>
  <c r="B1063" i="2"/>
  <c r="A1063" i="2"/>
  <c r="H1062" i="2"/>
  <c r="B1062" i="2"/>
  <c r="A1062" i="2"/>
  <c r="H1061" i="2"/>
  <c r="B1061" i="2"/>
  <c r="A1061" i="2"/>
  <c r="H1060" i="2"/>
  <c r="B1060" i="2"/>
  <c r="A1060" i="2"/>
  <c r="H1059" i="2"/>
  <c r="B1059" i="2"/>
  <c r="A1059" i="2"/>
  <c r="H1058" i="2"/>
  <c r="B1058" i="2"/>
  <c r="A1058" i="2"/>
  <c r="H1057" i="2"/>
  <c r="B1057" i="2"/>
  <c r="A1057" i="2"/>
  <c r="H1056" i="2"/>
  <c r="B1056" i="2"/>
  <c r="A1056" i="2"/>
  <c r="H1055" i="2"/>
  <c r="B1055" i="2"/>
  <c r="A1055" i="2"/>
  <c r="H1054" i="2"/>
  <c r="B1054" i="2"/>
  <c r="A1054" i="2"/>
  <c r="H1053" i="2"/>
  <c r="B1053" i="2"/>
  <c r="A1053" i="2"/>
  <c r="H1052" i="2"/>
  <c r="B1052" i="2"/>
  <c r="A1052" i="2"/>
  <c r="H1051" i="2"/>
  <c r="B1051" i="2"/>
  <c r="A1051" i="2"/>
  <c r="H1050" i="2"/>
  <c r="B1050" i="2"/>
  <c r="A1050" i="2"/>
  <c r="H1049" i="2"/>
  <c r="B1049" i="2"/>
  <c r="A1049" i="2"/>
  <c r="H1048" i="2"/>
  <c r="B1048" i="2"/>
  <c r="A1048" i="2"/>
  <c r="H1047" i="2"/>
  <c r="B1047" i="2"/>
  <c r="A1047" i="2"/>
  <c r="H1046" i="2"/>
  <c r="B1046" i="2"/>
  <c r="A1046" i="2"/>
  <c r="H1045" i="2"/>
  <c r="B1045" i="2"/>
  <c r="A1045" i="2"/>
  <c r="H1044" i="2"/>
  <c r="B1044" i="2"/>
  <c r="A1044" i="2"/>
  <c r="H1043" i="2"/>
  <c r="B1043" i="2"/>
  <c r="A1043" i="2"/>
  <c r="H1042" i="2"/>
  <c r="B1042" i="2"/>
  <c r="A1042" i="2"/>
  <c r="H1041" i="2"/>
  <c r="B1041" i="2"/>
  <c r="A1041" i="2"/>
  <c r="H1040" i="2"/>
  <c r="B1040" i="2"/>
  <c r="A1040" i="2"/>
  <c r="H1039" i="2"/>
  <c r="B1039" i="2"/>
  <c r="A1039" i="2"/>
  <c r="H1038" i="2"/>
  <c r="B1038" i="2"/>
  <c r="A1038" i="2"/>
  <c r="H1037" i="2"/>
  <c r="B1037" i="2"/>
  <c r="A1037" i="2"/>
  <c r="H1036" i="2"/>
  <c r="B1036" i="2"/>
  <c r="A1036" i="2"/>
  <c r="H1035" i="2"/>
  <c r="B1035" i="2"/>
  <c r="A1035" i="2"/>
  <c r="H1034" i="2"/>
  <c r="B1034" i="2"/>
  <c r="A1034" i="2"/>
  <c r="H1033" i="2"/>
  <c r="B1033" i="2"/>
  <c r="A1033" i="2"/>
  <c r="H1032" i="2"/>
  <c r="B1032" i="2"/>
  <c r="A1032" i="2"/>
  <c r="H1031" i="2"/>
  <c r="B1031" i="2"/>
  <c r="A1031" i="2"/>
  <c r="H1030" i="2"/>
  <c r="B1030" i="2"/>
  <c r="A1030" i="2"/>
  <c r="H1029" i="2"/>
  <c r="B1029" i="2"/>
  <c r="A1029" i="2"/>
  <c r="H1028" i="2"/>
  <c r="B1028" i="2"/>
  <c r="A1028" i="2"/>
  <c r="H1027" i="2"/>
  <c r="B1027" i="2"/>
  <c r="A1027" i="2"/>
  <c r="H1026" i="2"/>
  <c r="B1026" i="2"/>
  <c r="A1026" i="2"/>
  <c r="H1025" i="2"/>
  <c r="B1025" i="2"/>
  <c r="A1025" i="2"/>
  <c r="H1024" i="2"/>
  <c r="B1024" i="2"/>
  <c r="A1024" i="2"/>
  <c r="H1023" i="2"/>
  <c r="B1023" i="2"/>
  <c r="A1023" i="2"/>
  <c r="H1022" i="2"/>
  <c r="B1022" i="2"/>
  <c r="A1022" i="2"/>
  <c r="H1021" i="2"/>
  <c r="B1021" i="2"/>
  <c r="A1021" i="2"/>
  <c r="H1020" i="2"/>
  <c r="B1020" i="2"/>
  <c r="A1020" i="2"/>
  <c r="H1019" i="2"/>
  <c r="B1019" i="2"/>
  <c r="A1019" i="2"/>
  <c r="H1018" i="2"/>
  <c r="B1018" i="2"/>
  <c r="A1018" i="2"/>
  <c r="H1017" i="2"/>
  <c r="B1017" i="2"/>
  <c r="A1017" i="2"/>
  <c r="H1016" i="2"/>
  <c r="B1016" i="2"/>
  <c r="A1016" i="2"/>
  <c r="H1015" i="2"/>
  <c r="B1015" i="2"/>
  <c r="A1015" i="2"/>
  <c r="H1014" i="2"/>
  <c r="B1014" i="2"/>
  <c r="A1014" i="2"/>
  <c r="H1013" i="2"/>
  <c r="B1013" i="2"/>
  <c r="A1013" i="2"/>
  <c r="H1012" i="2"/>
  <c r="B1012" i="2"/>
  <c r="A1012" i="2"/>
  <c r="H1011" i="2"/>
  <c r="B1011" i="2"/>
  <c r="A1011" i="2"/>
  <c r="H1010" i="2"/>
  <c r="B1010" i="2"/>
  <c r="A1010" i="2"/>
  <c r="H1009" i="2"/>
  <c r="B1009" i="2"/>
  <c r="A1009" i="2"/>
  <c r="H1008" i="2"/>
  <c r="B1008" i="2"/>
  <c r="A1008" i="2"/>
  <c r="H1007" i="2"/>
  <c r="B1007" i="2"/>
  <c r="A1007" i="2"/>
  <c r="H1006" i="2"/>
  <c r="B1006" i="2"/>
  <c r="A1006" i="2"/>
  <c r="H1005" i="2"/>
  <c r="B1005" i="2"/>
  <c r="A1005" i="2"/>
  <c r="H1004" i="2"/>
  <c r="B1004" i="2"/>
  <c r="A1004" i="2"/>
  <c r="H1003" i="2"/>
  <c r="B1003" i="2"/>
  <c r="A1003" i="2"/>
  <c r="H1002" i="2"/>
  <c r="B1002" i="2"/>
  <c r="A1002" i="2"/>
  <c r="H1001" i="2"/>
  <c r="B1001" i="2"/>
  <c r="A1001" i="2"/>
  <c r="H1000" i="2"/>
  <c r="B1000" i="2"/>
  <c r="A1000" i="2"/>
  <c r="H999" i="2"/>
  <c r="B999" i="2"/>
  <c r="A999" i="2"/>
  <c r="H998" i="2"/>
  <c r="B998" i="2"/>
  <c r="A998" i="2"/>
  <c r="H997" i="2"/>
  <c r="B997" i="2"/>
  <c r="A997" i="2"/>
  <c r="H996" i="2"/>
  <c r="B996" i="2"/>
  <c r="A996" i="2"/>
  <c r="H995" i="2"/>
  <c r="B995" i="2"/>
  <c r="A995" i="2"/>
  <c r="H994" i="2"/>
  <c r="B994" i="2"/>
  <c r="A994" i="2"/>
  <c r="H993" i="2"/>
  <c r="B993" i="2"/>
  <c r="A993" i="2"/>
  <c r="H992" i="2"/>
  <c r="B992" i="2"/>
  <c r="A992" i="2"/>
  <c r="H991" i="2"/>
  <c r="B991" i="2"/>
  <c r="A991" i="2"/>
  <c r="H990" i="2"/>
  <c r="B990" i="2"/>
  <c r="A990" i="2"/>
  <c r="H989" i="2"/>
  <c r="B989" i="2"/>
  <c r="A989" i="2"/>
  <c r="H988" i="2"/>
  <c r="B988" i="2"/>
  <c r="A988" i="2"/>
  <c r="H987" i="2"/>
  <c r="B987" i="2"/>
  <c r="A987" i="2"/>
  <c r="H986" i="2"/>
  <c r="B986" i="2"/>
  <c r="A986" i="2"/>
  <c r="H985" i="2"/>
  <c r="B985" i="2"/>
  <c r="A985" i="2"/>
  <c r="H984" i="2"/>
  <c r="B984" i="2"/>
  <c r="A984" i="2"/>
  <c r="H983" i="2"/>
  <c r="B983" i="2"/>
  <c r="A983" i="2"/>
  <c r="H982" i="2"/>
  <c r="B982" i="2"/>
  <c r="A982" i="2"/>
  <c r="H981" i="2"/>
  <c r="B981" i="2"/>
  <c r="A981" i="2"/>
  <c r="H980" i="2"/>
  <c r="B980" i="2"/>
  <c r="A980" i="2"/>
  <c r="H979" i="2"/>
  <c r="B979" i="2"/>
  <c r="A979" i="2"/>
  <c r="H978" i="2"/>
  <c r="B978" i="2"/>
  <c r="A978" i="2"/>
  <c r="H977" i="2"/>
  <c r="B977" i="2"/>
  <c r="A977" i="2"/>
  <c r="H976" i="2"/>
  <c r="B976" i="2"/>
  <c r="A976" i="2"/>
  <c r="H975" i="2"/>
  <c r="B975" i="2"/>
  <c r="A975" i="2"/>
  <c r="H974" i="2"/>
  <c r="B974" i="2"/>
  <c r="A974" i="2"/>
  <c r="H973" i="2"/>
  <c r="B973" i="2"/>
  <c r="A973" i="2"/>
  <c r="H972" i="2"/>
  <c r="B972" i="2"/>
  <c r="A972" i="2"/>
  <c r="H971" i="2"/>
  <c r="B971" i="2"/>
  <c r="A971" i="2"/>
  <c r="H970" i="2"/>
  <c r="B970" i="2"/>
  <c r="A970" i="2"/>
  <c r="H969" i="2"/>
  <c r="B969" i="2"/>
  <c r="A969" i="2"/>
  <c r="H968" i="2"/>
  <c r="B968" i="2"/>
  <c r="A968" i="2"/>
  <c r="H967" i="2"/>
  <c r="B967" i="2"/>
  <c r="A967" i="2"/>
  <c r="H966" i="2"/>
  <c r="B966" i="2"/>
  <c r="A966" i="2"/>
  <c r="H965" i="2"/>
  <c r="B965" i="2"/>
  <c r="A965" i="2"/>
  <c r="H964" i="2"/>
  <c r="B964" i="2"/>
  <c r="A964" i="2"/>
  <c r="H963" i="2"/>
  <c r="B963" i="2"/>
  <c r="A963" i="2"/>
  <c r="H962" i="2"/>
  <c r="B962" i="2"/>
  <c r="A962" i="2"/>
  <c r="H961" i="2"/>
  <c r="B961" i="2"/>
  <c r="A961" i="2"/>
  <c r="H960" i="2"/>
  <c r="B960" i="2"/>
  <c r="A960" i="2"/>
  <c r="H959" i="2"/>
  <c r="B959" i="2"/>
  <c r="A959" i="2"/>
  <c r="H958" i="2"/>
  <c r="B958" i="2"/>
  <c r="A958" i="2"/>
  <c r="H957" i="2"/>
  <c r="B957" i="2"/>
  <c r="A957" i="2"/>
  <c r="H956" i="2"/>
  <c r="B956" i="2"/>
  <c r="A956" i="2"/>
  <c r="H955" i="2"/>
  <c r="B955" i="2"/>
  <c r="A955" i="2"/>
  <c r="H954" i="2"/>
  <c r="B954" i="2"/>
  <c r="A954" i="2"/>
  <c r="H953" i="2"/>
  <c r="B953" i="2"/>
  <c r="A953" i="2"/>
  <c r="H952" i="2"/>
  <c r="B952" i="2"/>
  <c r="A952" i="2"/>
  <c r="H951" i="2"/>
  <c r="B951" i="2"/>
  <c r="A951" i="2"/>
  <c r="H950" i="2"/>
  <c r="B950" i="2"/>
  <c r="A950" i="2"/>
  <c r="H949" i="2"/>
  <c r="B949" i="2"/>
  <c r="A949" i="2"/>
  <c r="H948" i="2"/>
  <c r="B948" i="2"/>
  <c r="A948" i="2"/>
  <c r="H947" i="2"/>
  <c r="B947" i="2"/>
  <c r="A947" i="2"/>
  <c r="H946" i="2"/>
  <c r="B946" i="2"/>
  <c r="A946" i="2"/>
  <c r="H945" i="2"/>
  <c r="B945" i="2"/>
  <c r="A945" i="2"/>
  <c r="H944" i="2"/>
  <c r="B944" i="2"/>
  <c r="A944" i="2"/>
  <c r="H943" i="2"/>
  <c r="B943" i="2"/>
  <c r="A943" i="2"/>
  <c r="H942" i="2"/>
  <c r="B942" i="2"/>
  <c r="A942" i="2"/>
  <c r="H941" i="2"/>
  <c r="B941" i="2"/>
  <c r="A941" i="2"/>
  <c r="H940" i="2"/>
  <c r="B940" i="2"/>
  <c r="A940" i="2"/>
  <c r="H939" i="2"/>
  <c r="B939" i="2"/>
  <c r="A939" i="2"/>
  <c r="H938" i="2"/>
  <c r="B938" i="2"/>
  <c r="A938" i="2"/>
  <c r="H937" i="2"/>
  <c r="B937" i="2"/>
  <c r="A937" i="2"/>
  <c r="H936" i="2"/>
  <c r="B936" i="2"/>
  <c r="A936" i="2"/>
  <c r="H935" i="2"/>
  <c r="B935" i="2"/>
  <c r="A935" i="2"/>
  <c r="H934" i="2"/>
  <c r="B934" i="2"/>
  <c r="A934" i="2"/>
  <c r="H933" i="2"/>
  <c r="B933" i="2"/>
  <c r="A933" i="2"/>
  <c r="H932" i="2"/>
  <c r="B932" i="2"/>
  <c r="A932" i="2"/>
  <c r="H931" i="2"/>
  <c r="B931" i="2"/>
  <c r="A931" i="2"/>
  <c r="H930" i="2"/>
  <c r="B930" i="2"/>
  <c r="A930" i="2"/>
  <c r="H929" i="2"/>
  <c r="B929" i="2"/>
  <c r="A929" i="2"/>
  <c r="H928" i="2"/>
  <c r="B928" i="2"/>
  <c r="A928" i="2"/>
  <c r="H927" i="2"/>
  <c r="B927" i="2"/>
  <c r="A927" i="2"/>
  <c r="H926" i="2"/>
  <c r="B926" i="2"/>
  <c r="A926" i="2"/>
  <c r="H925" i="2"/>
  <c r="B925" i="2"/>
  <c r="A925" i="2"/>
  <c r="H924" i="2"/>
  <c r="B924" i="2"/>
  <c r="A924" i="2"/>
  <c r="H923" i="2"/>
  <c r="B923" i="2"/>
  <c r="A923" i="2"/>
  <c r="H922" i="2"/>
  <c r="B922" i="2"/>
  <c r="A922" i="2"/>
  <c r="H921" i="2"/>
  <c r="B921" i="2"/>
  <c r="A921" i="2"/>
  <c r="H920" i="2"/>
  <c r="B920" i="2"/>
  <c r="A920" i="2"/>
  <c r="H919" i="2"/>
  <c r="B919" i="2"/>
  <c r="A919" i="2"/>
  <c r="H918" i="2"/>
  <c r="B918" i="2"/>
  <c r="A918" i="2"/>
  <c r="H917" i="2"/>
  <c r="B917" i="2"/>
  <c r="A917" i="2"/>
  <c r="H916" i="2"/>
  <c r="B916" i="2"/>
  <c r="A916" i="2"/>
  <c r="H915" i="2"/>
  <c r="B915" i="2"/>
  <c r="A915" i="2"/>
  <c r="H914" i="2"/>
  <c r="B914" i="2"/>
  <c r="A914" i="2"/>
  <c r="H913" i="2"/>
  <c r="B913" i="2"/>
  <c r="A913" i="2"/>
  <c r="H912" i="2"/>
  <c r="B912" i="2"/>
  <c r="A912" i="2"/>
  <c r="H910" i="2"/>
  <c r="B910" i="2"/>
  <c r="A910" i="2"/>
  <c r="H909" i="2"/>
  <c r="B909" i="2"/>
  <c r="A909" i="2"/>
  <c r="H908" i="2"/>
  <c r="B908" i="2"/>
  <c r="A908" i="2"/>
  <c r="H907" i="2"/>
  <c r="B907" i="2"/>
  <c r="A907" i="2"/>
  <c r="H906" i="2"/>
  <c r="B906" i="2"/>
  <c r="A906" i="2"/>
  <c r="H905" i="2"/>
  <c r="B905" i="2"/>
  <c r="A905" i="2"/>
  <c r="H904" i="2"/>
  <c r="B904" i="2"/>
  <c r="A904" i="2"/>
  <c r="H903" i="2"/>
  <c r="B903" i="2"/>
  <c r="A903" i="2"/>
  <c r="H902" i="2"/>
  <c r="B902" i="2"/>
  <c r="A902" i="2"/>
  <c r="H901" i="2"/>
  <c r="B901" i="2"/>
  <c r="A901" i="2"/>
  <c r="H900" i="2"/>
  <c r="B900" i="2"/>
  <c r="A900" i="2"/>
  <c r="H899" i="2"/>
  <c r="B899" i="2"/>
  <c r="A899" i="2"/>
  <c r="H898" i="2"/>
  <c r="B898" i="2"/>
  <c r="A898" i="2"/>
  <c r="H897" i="2"/>
  <c r="B897" i="2"/>
  <c r="A897" i="2"/>
  <c r="H896" i="2"/>
  <c r="B896" i="2"/>
  <c r="A896" i="2"/>
  <c r="H895" i="2"/>
  <c r="B895" i="2"/>
  <c r="A895" i="2"/>
  <c r="H894" i="2"/>
  <c r="B894" i="2"/>
  <c r="A894" i="2"/>
  <c r="H893" i="2"/>
  <c r="B893" i="2"/>
  <c r="A893" i="2"/>
  <c r="H892" i="2"/>
  <c r="B892" i="2"/>
  <c r="A892" i="2"/>
  <c r="H891" i="2"/>
  <c r="B891" i="2"/>
  <c r="A891" i="2"/>
  <c r="H890" i="2"/>
  <c r="B890" i="2"/>
  <c r="A890" i="2"/>
  <c r="H889" i="2"/>
  <c r="B889" i="2"/>
  <c r="A889" i="2"/>
  <c r="H888" i="2"/>
  <c r="B888" i="2"/>
  <c r="A888" i="2"/>
  <c r="H887" i="2"/>
  <c r="B887" i="2"/>
  <c r="A887" i="2"/>
  <c r="H886" i="2"/>
  <c r="B886" i="2"/>
  <c r="A886" i="2"/>
  <c r="H885" i="2"/>
  <c r="B885" i="2"/>
  <c r="A885" i="2"/>
  <c r="H884" i="2"/>
  <c r="B884" i="2"/>
  <c r="A884" i="2"/>
  <c r="H883" i="2"/>
  <c r="B883" i="2"/>
  <c r="A883" i="2"/>
  <c r="H882" i="2"/>
  <c r="B882" i="2"/>
  <c r="A882" i="2"/>
  <c r="H881" i="2"/>
  <c r="B881" i="2"/>
  <c r="A881" i="2"/>
  <c r="H880" i="2"/>
  <c r="B880" i="2"/>
  <c r="A880" i="2"/>
  <c r="H879" i="2"/>
  <c r="B879" i="2"/>
  <c r="A879" i="2"/>
  <c r="H878" i="2"/>
  <c r="B878" i="2"/>
  <c r="A878" i="2"/>
  <c r="H877" i="2"/>
  <c r="B877" i="2"/>
  <c r="A877" i="2"/>
  <c r="H876" i="2"/>
  <c r="B876" i="2"/>
  <c r="A876" i="2"/>
  <c r="H875" i="2"/>
  <c r="B875" i="2"/>
  <c r="A875" i="2"/>
  <c r="H874" i="2"/>
  <c r="B874" i="2"/>
  <c r="A874" i="2"/>
  <c r="H873" i="2"/>
  <c r="B873" i="2"/>
  <c r="A873" i="2"/>
  <c r="H872" i="2"/>
  <c r="B872" i="2"/>
  <c r="A872" i="2"/>
  <c r="H871" i="2"/>
  <c r="B871" i="2"/>
  <c r="A871" i="2"/>
  <c r="H870" i="2"/>
  <c r="B870" i="2"/>
  <c r="A870" i="2"/>
  <c r="H869" i="2"/>
  <c r="B869" i="2"/>
  <c r="A869" i="2"/>
  <c r="H868" i="2"/>
  <c r="B868" i="2"/>
  <c r="A868" i="2"/>
  <c r="H867" i="2"/>
  <c r="B867" i="2"/>
  <c r="A867" i="2"/>
  <c r="H866" i="2"/>
  <c r="B866" i="2"/>
  <c r="A866" i="2"/>
  <c r="H865" i="2"/>
  <c r="B865" i="2"/>
  <c r="A865" i="2"/>
  <c r="H864" i="2"/>
  <c r="B864" i="2"/>
  <c r="A864" i="2"/>
  <c r="H863" i="2"/>
  <c r="B863" i="2"/>
  <c r="A863" i="2"/>
  <c r="H862" i="2"/>
  <c r="B862" i="2"/>
  <c r="A862" i="2"/>
  <c r="H861" i="2"/>
  <c r="B861" i="2"/>
  <c r="A861" i="2"/>
  <c r="H860" i="2"/>
  <c r="B860" i="2"/>
  <c r="A860" i="2"/>
  <c r="H859" i="2"/>
  <c r="B859" i="2"/>
  <c r="A859" i="2"/>
  <c r="H858" i="2"/>
  <c r="B858" i="2"/>
  <c r="A858" i="2"/>
  <c r="H857" i="2"/>
  <c r="B857" i="2"/>
  <c r="A857" i="2"/>
  <c r="H856" i="2"/>
  <c r="B856" i="2"/>
  <c r="A856" i="2"/>
  <c r="H855" i="2"/>
  <c r="B855" i="2"/>
  <c r="A855" i="2"/>
  <c r="H854" i="2"/>
  <c r="B854" i="2"/>
  <c r="A854" i="2"/>
  <c r="H853" i="2"/>
  <c r="B853" i="2"/>
  <c r="A853" i="2"/>
  <c r="H852" i="2"/>
  <c r="B852" i="2"/>
  <c r="A852" i="2"/>
  <c r="H851" i="2"/>
  <c r="B851" i="2"/>
  <c r="A851" i="2"/>
  <c r="H850" i="2"/>
  <c r="B850" i="2"/>
  <c r="A850" i="2"/>
  <c r="H849" i="2"/>
  <c r="B849" i="2"/>
  <c r="A849" i="2"/>
  <c r="H848" i="2"/>
  <c r="B848" i="2"/>
  <c r="A848" i="2"/>
  <c r="H847" i="2"/>
  <c r="B847" i="2"/>
  <c r="A847" i="2"/>
  <c r="H846" i="2"/>
  <c r="B846" i="2"/>
  <c r="A846" i="2"/>
  <c r="H845" i="2"/>
  <c r="B845" i="2"/>
  <c r="A845" i="2"/>
  <c r="H844" i="2"/>
  <c r="B844" i="2"/>
  <c r="A844" i="2"/>
  <c r="H843" i="2"/>
  <c r="B843" i="2"/>
  <c r="A843" i="2"/>
  <c r="H842" i="2"/>
  <c r="B842" i="2"/>
  <c r="A842" i="2"/>
  <c r="H841" i="2"/>
  <c r="B841" i="2"/>
  <c r="A841" i="2"/>
  <c r="H840" i="2"/>
  <c r="B840" i="2"/>
  <c r="A840" i="2"/>
  <c r="H839" i="2"/>
  <c r="B839" i="2"/>
  <c r="A839" i="2"/>
  <c r="H838" i="2"/>
  <c r="B838" i="2"/>
  <c r="A838" i="2"/>
  <c r="H837" i="2"/>
  <c r="B837" i="2"/>
  <c r="A837" i="2"/>
  <c r="H836" i="2"/>
  <c r="B836" i="2"/>
  <c r="A836" i="2"/>
  <c r="H835" i="2"/>
  <c r="B835" i="2"/>
  <c r="A835" i="2"/>
  <c r="H834" i="2"/>
  <c r="B834" i="2"/>
  <c r="A834" i="2"/>
  <c r="H833" i="2"/>
  <c r="B833" i="2"/>
  <c r="A833" i="2"/>
  <c r="H832" i="2"/>
  <c r="B832" i="2"/>
  <c r="A832" i="2"/>
  <c r="H831" i="2"/>
  <c r="B831" i="2"/>
  <c r="A831" i="2"/>
  <c r="H830" i="2"/>
  <c r="B830" i="2"/>
  <c r="A830" i="2"/>
  <c r="H829" i="2"/>
  <c r="B829" i="2"/>
  <c r="A829" i="2"/>
  <c r="H828" i="2"/>
  <c r="B828" i="2"/>
  <c r="A828" i="2"/>
  <c r="H827" i="2"/>
  <c r="B827" i="2"/>
  <c r="A827" i="2"/>
  <c r="H826" i="2"/>
  <c r="B826" i="2"/>
  <c r="A826" i="2"/>
  <c r="H825" i="2"/>
  <c r="B825" i="2"/>
  <c r="A825" i="2"/>
  <c r="H824" i="2"/>
  <c r="B824" i="2"/>
  <c r="A824" i="2"/>
  <c r="H823" i="2"/>
  <c r="B823" i="2"/>
  <c r="A823" i="2"/>
  <c r="H822" i="2"/>
  <c r="B822" i="2"/>
  <c r="A822" i="2"/>
  <c r="H821" i="2"/>
  <c r="B821" i="2"/>
  <c r="A821" i="2"/>
  <c r="H820" i="2"/>
  <c r="B820" i="2"/>
  <c r="A820" i="2"/>
  <c r="H819" i="2"/>
  <c r="B819" i="2"/>
  <c r="A819" i="2"/>
  <c r="H818" i="2"/>
  <c r="B818" i="2"/>
  <c r="A818" i="2"/>
  <c r="H817" i="2"/>
  <c r="B817" i="2"/>
  <c r="A817" i="2"/>
  <c r="H816" i="2"/>
  <c r="B816" i="2"/>
  <c r="A816" i="2"/>
  <c r="H815" i="2"/>
  <c r="B815" i="2"/>
  <c r="A815" i="2"/>
  <c r="H814" i="2"/>
  <c r="B814" i="2"/>
  <c r="A814" i="2"/>
  <c r="H813" i="2"/>
  <c r="B813" i="2"/>
  <c r="A813" i="2"/>
  <c r="H812" i="2"/>
  <c r="B812" i="2"/>
  <c r="A812" i="2"/>
  <c r="H811" i="2"/>
  <c r="B811" i="2"/>
  <c r="A811" i="2"/>
  <c r="H810" i="2"/>
  <c r="B810" i="2"/>
  <c r="A810" i="2"/>
  <c r="H809" i="2"/>
  <c r="B809" i="2"/>
  <c r="A809" i="2"/>
  <c r="H808" i="2"/>
  <c r="B808" i="2"/>
  <c r="A808" i="2"/>
  <c r="H807" i="2"/>
  <c r="B807" i="2"/>
  <c r="A807" i="2"/>
  <c r="H806" i="2"/>
  <c r="B806" i="2"/>
  <c r="A806" i="2"/>
  <c r="H805" i="2"/>
  <c r="B805" i="2"/>
  <c r="A805" i="2"/>
  <c r="H804" i="2"/>
  <c r="B804" i="2"/>
  <c r="A804" i="2"/>
  <c r="H803" i="2"/>
  <c r="B803" i="2"/>
  <c r="A803" i="2"/>
  <c r="H802" i="2"/>
  <c r="B802" i="2"/>
  <c r="A802" i="2"/>
  <c r="H801" i="2"/>
  <c r="B801" i="2"/>
  <c r="A801" i="2"/>
  <c r="H800" i="2"/>
  <c r="B800" i="2"/>
  <c r="A800" i="2"/>
  <c r="H799" i="2"/>
  <c r="B799" i="2"/>
  <c r="A799" i="2"/>
  <c r="H798" i="2"/>
  <c r="B798" i="2"/>
  <c r="A798" i="2"/>
  <c r="H797" i="2"/>
  <c r="B797" i="2"/>
  <c r="A797" i="2"/>
  <c r="H796" i="2"/>
  <c r="B796" i="2"/>
  <c r="A796" i="2"/>
  <c r="H795" i="2"/>
  <c r="B795" i="2"/>
  <c r="A795" i="2"/>
  <c r="H794" i="2"/>
  <c r="B794" i="2"/>
  <c r="A794" i="2"/>
  <c r="H793" i="2"/>
  <c r="B793" i="2"/>
  <c r="A793" i="2"/>
  <c r="H792" i="2"/>
  <c r="B792" i="2"/>
  <c r="A792" i="2"/>
  <c r="H791" i="2"/>
  <c r="B791" i="2"/>
  <c r="A791" i="2"/>
  <c r="H790" i="2"/>
  <c r="B790" i="2"/>
  <c r="A790" i="2"/>
  <c r="H789" i="2"/>
  <c r="B789" i="2"/>
  <c r="A789" i="2"/>
  <c r="H788" i="2"/>
  <c r="B788" i="2"/>
  <c r="A788" i="2"/>
  <c r="H787" i="2"/>
  <c r="B787" i="2"/>
  <c r="A787" i="2"/>
  <c r="H786" i="2"/>
  <c r="B786" i="2"/>
  <c r="A786" i="2"/>
  <c r="H785" i="2"/>
  <c r="B785" i="2"/>
  <c r="A785" i="2"/>
  <c r="H784" i="2"/>
  <c r="B784" i="2"/>
  <c r="A784" i="2"/>
  <c r="H783" i="2"/>
  <c r="B783" i="2"/>
  <c r="A783" i="2"/>
  <c r="H782" i="2"/>
  <c r="B782" i="2"/>
  <c r="A782" i="2"/>
  <c r="H781" i="2"/>
  <c r="B781" i="2"/>
  <c r="A781" i="2"/>
  <c r="H780" i="2"/>
  <c r="B780" i="2"/>
  <c r="A780" i="2"/>
  <c r="H779" i="2"/>
  <c r="B779" i="2"/>
  <c r="A779" i="2"/>
  <c r="H778" i="2"/>
  <c r="B778" i="2"/>
  <c r="A778" i="2"/>
  <c r="H777" i="2"/>
  <c r="B777" i="2"/>
  <c r="A777" i="2"/>
  <c r="H776" i="2"/>
  <c r="B776" i="2"/>
  <c r="A776" i="2"/>
  <c r="H775" i="2"/>
  <c r="B775" i="2"/>
  <c r="A775" i="2"/>
  <c r="H774" i="2"/>
  <c r="B774" i="2"/>
  <c r="A774" i="2"/>
  <c r="H773" i="2"/>
  <c r="B773" i="2"/>
  <c r="A773" i="2"/>
  <c r="H772" i="2"/>
  <c r="B772" i="2"/>
  <c r="A772" i="2"/>
  <c r="H771" i="2"/>
  <c r="B771" i="2"/>
  <c r="A771" i="2"/>
  <c r="H770" i="2"/>
  <c r="B770" i="2"/>
  <c r="A770" i="2"/>
  <c r="H769" i="2"/>
  <c r="B769" i="2"/>
  <c r="A769" i="2"/>
  <c r="H768" i="2"/>
  <c r="B768" i="2"/>
  <c r="A768" i="2"/>
  <c r="H767" i="2"/>
  <c r="B767" i="2"/>
  <c r="A767" i="2"/>
  <c r="H766" i="2"/>
  <c r="B766" i="2"/>
  <c r="A766" i="2"/>
  <c r="H765" i="2"/>
  <c r="B765" i="2"/>
  <c r="A765" i="2"/>
  <c r="H764" i="2"/>
  <c r="B764" i="2"/>
  <c r="A764" i="2"/>
  <c r="H763" i="2"/>
  <c r="B763" i="2"/>
  <c r="A763" i="2"/>
  <c r="H762" i="2"/>
  <c r="B762" i="2"/>
  <c r="A762" i="2"/>
  <c r="H761" i="2"/>
  <c r="B761" i="2"/>
  <c r="A761" i="2"/>
  <c r="H760" i="2"/>
  <c r="B760" i="2"/>
  <c r="A760" i="2"/>
  <c r="H759" i="2"/>
  <c r="B759" i="2"/>
  <c r="A759" i="2"/>
  <c r="H758" i="2"/>
  <c r="B758" i="2"/>
  <c r="A758" i="2"/>
  <c r="H757" i="2"/>
  <c r="B757" i="2"/>
  <c r="A757" i="2"/>
  <c r="H756" i="2"/>
  <c r="B756" i="2"/>
  <c r="A756" i="2"/>
  <c r="H755" i="2"/>
  <c r="B755" i="2"/>
  <c r="A755" i="2"/>
  <c r="H754" i="2"/>
  <c r="B754" i="2"/>
  <c r="A754" i="2"/>
  <c r="H753" i="2"/>
  <c r="B753" i="2"/>
  <c r="A753" i="2"/>
  <c r="H752" i="2"/>
  <c r="B752" i="2"/>
  <c r="A752" i="2"/>
  <c r="H751" i="2"/>
  <c r="B751" i="2"/>
  <c r="A751" i="2"/>
  <c r="H750" i="2"/>
  <c r="B750" i="2"/>
  <c r="A750" i="2"/>
  <c r="H749" i="2"/>
  <c r="B749" i="2"/>
  <c r="A749" i="2"/>
  <c r="H748" i="2"/>
  <c r="B748" i="2"/>
  <c r="A748" i="2"/>
  <c r="H747" i="2"/>
  <c r="B747" i="2"/>
  <c r="A747" i="2"/>
  <c r="H746" i="2"/>
  <c r="B746" i="2"/>
  <c r="A746" i="2"/>
  <c r="H745" i="2"/>
  <c r="B745" i="2"/>
  <c r="A745" i="2"/>
  <c r="H744" i="2"/>
  <c r="B744" i="2"/>
  <c r="A744" i="2"/>
  <c r="H743" i="2"/>
  <c r="B743" i="2"/>
  <c r="A743" i="2"/>
  <c r="H742" i="2"/>
  <c r="B742" i="2"/>
  <c r="A742" i="2"/>
  <c r="H741" i="2"/>
  <c r="B741" i="2"/>
  <c r="A741" i="2"/>
  <c r="H740" i="2"/>
  <c r="B740" i="2"/>
  <c r="A740" i="2"/>
  <c r="H739" i="2"/>
  <c r="B739" i="2"/>
  <c r="A739" i="2"/>
  <c r="H738" i="2"/>
  <c r="B738" i="2"/>
  <c r="A738" i="2"/>
  <c r="H737" i="2"/>
  <c r="B737" i="2"/>
  <c r="A737" i="2"/>
  <c r="H736" i="2"/>
  <c r="B736" i="2"/>
  <c r="A736" i="2"/>
  <c r="H735" i="2"/>
  <c r="B735" i="2"/>
  <c r="A735" i="2"/>
  <c r="H734" i="2"/>
  <c r="B734" i="2"/>
  <c r="A734" i="2"/>
  <c r="H733" i="2"/>
  <c r="B733" i="2"/>
  <c r="A733" i="2"/>
  <c r="H732" i="2"/>
  <c r="B732" i="2"/>
  <c r="A732" i="2"/>
  <c r="H731" i="2"/>
  <c r="B731" i="2"/>
  <c r="A731" i="2"/>
  <c r="H730" i="2"/>
  <c r="B730" i="2"/>
  <c r="A730" i="2"/>
  <c r="H729" i="2"/>
  <c r="B729" i="2"/>
  <c r="A729" i="2"/>
  <c r="H728" i="2"/>
  <c r="B728" i="2"/>
  <c r="A728" i="2"/>
  <c r="H727" i="2"/>
  <c r="B727" i="2"/>
  <c r="A727" i="2"/>
  <c r="H726" i="2"/>
  <c r="B726" i="2"/>
  <c r="A726" i="2"/>
  <c r="H725" i="2"/>
  <c r="B725" i="2"/>
  <c r="A725" i="2"/>
  <c r="H724" i="2"/>
  <c r="B724" i="2"/>
  <c r="A724" i="2"/>
  <c r="H723" i="2"/>
  <c r="B723" i="2"/>
  <c r="A723" i="2"/>
  <c r="H722" i="2"/>
  <c r="B722" i="2"/>
  <c r="A722" i="2"/>
  <c r="H721" i="2"/>
  <c r="B721" i="2"/>
  <c r="A721" i="2"/>
  <c r="H720" i="2"/>
  <c r="B720" i="2"/>
  <c r="A720" i="2"/>
  <c r="H719" i="2"/>
  <c r="B719" i="2"/>
  <c r="A719" i="2"/>
  <c r="H718" i="2"/>
  <c r="B718" i="2"/>
  <c r="A718" i="2"/>
  <c r="H717" i="2"/>
  <c r="B717" i="2"/>
  <c r="A717" i="2"/>
  <c r="H716" i="2"/>
  <c r="B716" i="2"/>
  <c r="A716" i="2"/>
  <c r="H715" i="2"/>
  <c r="B715" i="2"/>
  <c r="A715" i="2"/>
  <c r="H714" i="2"/>
  <c r="B714" i="2"/>
  <c r="A714" i="2"/>
  <c r="H713" i="2"/>
  <c r="B713" i="2"/>
  <c r="A713" i="2"/>
  <c r="H712" i="2"/>
  <c r="B712" i="2"/>
  <c r="A712" i="2"/>
  <c r="H711" i="2"/>
  <c r="B711" i="2"/>
  <c r="A711" i="2"/>
  <c r="H710" i="2"/>
  <c r="B710" i="2"/>
  <c r="A710" i="2"/>
  <c r="H709" i="2"/>
  <c r="B709" i="2"/>
  <c r="A709" i="2"/>
  <c r="H708" i="2"/>
  <c r="B708" i="2"/>
  <c r="A708" i="2"/>
  <c r="H707" i="2"/>
  <c r="B707" i="2"/>
  <c r="A707" i="2"/>
  <c r="H706" i="2"/>
  <c r="B706" i="2"/>
  <c r="A706" i="2"/>
  <c r="H705" i="2"/>
  <c r="B705" i="2"/>
  <c r="A705" i="2"/>
  <c r="H704" i="2"/>
  <c r="B704" i="2"/>
  <c r="A704" i="2"/>
  <c r="H703" i="2"/>
  <c r="B703" i="2"/>
  <c r="A703" i="2"/>
  <c r="H702" i="2"/>
  <c r="B702" i="2"/>
  <c r="A702" i="2"/>
  <c r="H701" i="2"/>
  <c r="B701" i="2"/>
  <c r="A701" i="2"/>
  <c r="H700" i="2"/>
  <c r="B700" i="2"/>
  <c r="A700" i="2"/>
  <c r="H699" i="2"/>
  <c r="B699" i="2"/>
  <c r="A699" i="2"/>
  <c r="H698" i="2"/>
  <c r="B698" i="2"/>
  <c r="A698" i="2"/>
  <c r="H697" i="2"/>
  <c r="B697" i="2"/>
  <c r="A697" i="2"/>
  <c r="H696" i="2"/>
  <c r="B696" i="2"/>
  <c r="A696" i="2"/>
  <c r="H695" i="2"/>
  <c r="B695" i="2"/>
  <c r="A695" i="2"/>
  <c r="H694" i="2"/>
  <c r="B694" i="2"/>
  <c r="A694" i="2"/>
  <c r="H693" i="2"/>
  <c r="B693" i="2"/>
  <c r="A693" i="2"/>
  <c r="H692" i="2"/>
  <c r="B692" i="2"/>
  <c r="A692" i="2"/>
  <c r="H691" i="2"/>
  <c r="B691" i="2"/>
  <c r="A691" i="2"/>
  <c r="H690" i="2"/>
  <c r="B690" i="2"/>
  <c r="A690" i="2"/>
  <c r="H689" i="2"/>
  <c r="B689" i="2"/>
  <c r="A689" i="2"/>
  <c r="H688" i="2"/>
  <c r="B688" i="2"/>
  <c r="A688" i="2"/>
  <c r="H687" i="2"/>
  <c r="B687" i="2"/>
  <c r="A687" i="2"/>
  <c r="H686" i="2"/>
  <c r="B686" i="2"/>
  <c r="A686" i="2"/>
  <c r="H685" i="2"/>
  <c r="B685" i="2"/>
  <c r="A685" i="2"/>
  <c r="H684" i="2"/>
  <c r="B684" i="2"/>
  <c r="A684" i="2"/>
  <c r="H683" i="2"/>
  <c r="B683" i="2"/>
  <c r="A683" i="2"/>
  <c r="H682" i="2"/>
  <c r="B682" i="2"/>
  <c r="A682" i="2"/>
  <c r="H681" i="2"/>
  <c r="B681" i="2"/>
  <c r="A681" i="2"/>
  <c r="H680" i="2"/>
  <c r="B680" i="2"/>
  <c r="A680" i="2"/>
  <c r="H679" i="2"/>
  <c r="B679" i="2"/>
  <c r="A679" i="2"/>
  <c r="H678" i="2"/>
  <c r="B678" i="2"/>
  <c r="A678" i="2"/>
  <c r="H677" i="2"/>
  <c r="B677" i="2"/>
  <c r="A677" i="2"/>
  <c r="H676" i="2"/>
  <c r="B676" i="2"/>
  <c r="A676" i="2"/>
  <c r="H675" i="2"/>
  <c r="B675" i="2"/>
  <c r="A675" i="2"/>
  <c r="H674" i="2"/>
  <c r="B674" i="2"/>
  <c r="A674" i="2"/>
  <c r="H673" i="2"/>
  <c r="B673" i="2"/>
  <c r="A673" i="2"/>
  <c r="H672" i="2"/>
  <c r="B672" i="2"/>
  <c r="A672" i="2"/>
  <c r="H671" i="2"/>
  <c r="B671" i="2"/>
  <c r="A671" i="2"/>
  <c r="H670" i="2"/>
  <c r="B670" i="2"/>
  <c r="A670" i="2"/>
  <c r="H669" i="2"/>
  <c r="B669" i="2"/>
  <c r="A669" i="2"/>
  <c r="H668" i="2"/>
  <c r="B668" i="2"/>
  <c r="A668" i="2"/>
  <c r="H667" i="2"/>
  <c r="B667" i="2"/>
  <c r="A667" i="2"/>
  <c r="H666" i="2"/>
  <c r="B666" i="2"/>
  <c r="A666" i="2"/>
  <c r="H665" i="2"/>
  <c r="B665" i="2"/>
  <c r="A665" i="2"/>
  <c r="H664" i="2"/>
  <c r="B664" i="2"/>
  <c r="A664" i="2"/>
  <c r="H663" i="2"/>
  <c r="B663" i="2"/>
  <c r="A663" i="2"/>
  <c r="H662" i="2"/>
  <c r="B662" i="2"/>
  <c r="A662" i="2"/>
  <c r="H661" i="2"/>
  <c r="B661" i="2"/>
  <c r="A661" i="2"/>
  <c r="H660" i="2"/>
  <c r="B660" i="2"/>
  <c r="A660" i="2"/>
  <c r="H659" i="2"/>
  <c r="B659" i="2"/>
  <c r="A659" i="2"/>
  <c r="H658" i="2"/>
  <c r="B658" i="2"/>
  <c r="A658" i="2"/>
  <c r="H657" i="2"/>
  <c r="B657" i="2"/>
  <c r="A657" i="2"/>
  <c r="H656" i="2"/>
  <c r="B656" i="2"/>
  <c r="A656" i="2"/>
  <c r="H655" i="2"/>
  <c r="B655" i="2"/>
  <c r="A655" i="2"/>
  <c r="H654" i="2"/>
  <c r="B654" i="2"/>
  <c r="A654" i="2"/>
  <c r="H653" i="2"/>
  <c r="B653" i="2"/>
  <c r="A653" i="2"/>
  <c r="H652" i="2"/>
  <c r="B652" i="2"/>
  <c r="A652" i="2"/>
  <c r="H651" i="2"/>
  <c r="B651" i="2"/>
  <c r="A651" i="2"/>
  <c r="H650" i="2"/>
  <c r="B650" i="2"/>
  <c r="A650" i="2"/>
  <c r="H649" i="2"/>
  <c r="B649" i="2"/>
  <c r="A649" i="2"/>
  <c r="H648" i="2"/>
  <c r="B648" i="2"/>
  <c r="A648" i="2"/>
  <c r="H647" i="2"/>
  <c r="B647" i="2"/>
  <c r="A647" i="2"/>
  <c r="H646" i="2"/>
  <c r="B646" i="2"/>
  <c r="A646" i="2"/>
  <c r="H645" i="2"/>
  <c r="B645" i="2"/>
  <c r="A645" i="2"/>
  <c r="H644" i="2"/>
  <c r="B644" i="2"/>
  <c r="A644" i="2"/>
  <c r="H643" i="2"/>
  <c r="B643" i="2"/>
  <c r="A643" i="2"/>
  <c r="H642" i="2"/>
  <c r="B642" i="2"/>
  <c r="A642" i="2"/>
  <c r="H641" i="2"/>
  <c r="B641" i="2"/>
  <c r="A641" i="2"/>
  <c r="H640" i="2"/>
  <c r="B640" i="2"/>
  <c r="A640" i="2"/>
  <c r="H639" i="2"/>
  <c r="B639" i="2"/>
  <c r="A639" i="2"/>
  <c r="H638" i="2"/>
  <c r="B638" i="2"/>
  <c r="A638" i="2"/>
  <c r="H637" i="2"/>
  <c r="B637" i="2"/>
  <c r="A637" i="2"/>
  <c r="H636" i="2"/>
  <c r="B636" i="2"/>
  <c r="A636" i="2"/>
  <c r="H635" i="2"/>
  <c r="B635" i="2"/>
  <c r="A635" i="2"/>
  <c r="H634" i="2"/>
  <c r="B634" i="2"/>
  <c r="A634" i="2"/>
  <c r="H633" i="2"/>
  <c r="B633" i="2"/>
  <c r="A633" i="2"/>
  <c r="H632" i="2"/>
  <c r="B632" i="2"/>
  <c r="A632" i="2"/>
  <c r="H631" i="2"/>
  <c r="B631" i="2"/>
  <c r="A631" i="2"/>
  <c r="H630" i="2"/>
  <c r="B630" i="2"/>
  <c r="A630" i="2"/>
  <c r="H629" i="2"/>
  <c r="B629" i="2"/>
  <c r="A629" i="2"/>
  <c r="H628" i="2"/>
  <c r="B628" i="2"/>
  <c r="A628" i="2"/>
  <c r="H627" i="2"/>
  <c r="B627" i="2"/>
  <c r="A627" i="2"/>
  <c r="H626" i="2"/>
  <c r="B626" i="2"/>
  <c r="A626" i="2"/>
  <c r="H625" i="2"/>
  <c r="B625" i="2"/>
  <c r="A625" i="2"/>
  <c r="H624" i="2"/>
  <c r="B624" i="2"/>
  <c r="A624" i="2"/>
  <c r="H623" i="2"/>
  <c r="B623" i="2"/>
  <c r="A623" i="2"/>
  <c r="H622" i="2"/>
  <c r="B622" i="2"/>
  <c r="A622" i="2"/>
  <c r="H621" i="2"/>
  <c r="B621" i="2"/>
  <c r="A621" i="2"/>
  <c r="H620" i="2"/>
  <c r="B620" i="2"/>
  <c r="A620" i="2"/>
  <c r="H619" i="2"/>
  <c r="B619" i="2"/>
  <c r="A619" i="2"/>
  <c r="H618" i="2"/>
  <c r="B618" i="2"/>
  <c r="A618" i="2"/>
  <c r="H617" i="2"/>
  <c r="B617" i="2"/>
  <c r="A617" i="2"/>
  <c r="H616" i="2"/>
  <c r="B616" i="2"/>
  <c r="A616" i="2"/>
  <c r="H615" i="2"/>
  <c r="B615" i="2"/>
  <c r="A615" i="2"/>
  <c r="H614" i="2"/>
  <c r="B614" i="2"/>
  <c r="A614" i="2"/>
  <c r="H613" i="2"/>
  <c r="B613" i="2"/>
  <c r="A613" i="2"/>
  <c r="H612" i="2"/>
  <c r="B612" i="2"/>
  <c r="A612" i="2"/>
  <c r="H611" i="2"/>
  <c r="B611" i="2"/>
  <c r="A611" i="2"/>
  <c r="H610" i="2"/>
  <c r="B610" i="2"/>
  <c r="A610" i="2"/>
  <c r="H609" i="2"/>
  <c r="B609" i="2"/>
  <c r="A609" i="2"/>
  <c r="H608" i="2"/>
  <c r="B608" i="2"/>
  <c r="A608" i="2"/>
  <c r="H607" i="2"/>
  <c r="B607" i="2"/>
  <c r="A607" i="2"/>
  <c r="H606" i="2"/>
  <c r="B606" i="2"/>
  <c r="A606" i="2"/>
  <c r="H605" i="2"/>
  <c r="B605" i="2"/>
  <c r="A605" i="2"/>
  <c r="H604" i="2"/>
  <c r="B604" i="2"/>
  <c r="A604" i="2"/>
  <c r="H603" i="2"/>
  <c r="B603" i="2"/>
  <c r="A603" i="2"/>
  <c r="H602" i="2"/>
  <c r="B602" i="2"/>
  <c r="A602" i="2"/>
  <c r="H601" i="2"/>
  <c r="B601" i="2"/>
  <c r="A601" i="2"/>
  <c r="H600" i="2"/>
  <c r="B600" i="2"/>
  <c r="A600" i="2"/>
  <c r="H599" i="2"/>
  <c r="B599" i="2"/>
  <c r="A599" i="2"/>
  <c r="H598" i="2"/>
  <c r="B598" i="2"/>
  <c r="A598" i="2"/>
  <c r="H597" i="2"/>
  <c r="B597" i="2"/>
  <c r="A597" i="2"/>
  <c r="H596" i="2"/>
  <c r="B596" i="2"/>
  <c r="A596" i="2"/>
  <c r="H595" i="2"/>
  <c r="B595" i="2"/>
  <c r="A595" i="2"/>
  <c r="H594" i="2"/>
  <c r="B594" i="2"/>
  <c r="A594" i="2"/>
  <c r="H593" i="2"/>
  <c r="B593" i="2"/>
  <c r="A593" i="2"/>
  <c r="H592" i="2"/>
  <c r="B592" i="2"/>
  <c r="A592" i="2"/>
  <c r="H591" i="2"/>
  <c r="B591" i="2"/>
  <c r="A591" i="2"/>
  <c r="H590" i="2"/>
  <c r="B590" i="2"/>
  <c r="A590" i="2"/>
  <c r="H589" i="2"/>
  <c r="B589" i="2"/>
  <c r="A589" i="2"/>
  <c r="H588" i="2"/>
  <c r="B588" i="2"/>
  <c r="A588" i="2"/>
  <c r="H587" i="2"/>
  <c r="B587" i="2"/>
  <c r="A587" i="2"/>
  <c r="H586" i="2"/>
  <c r="B586" i="2"/>
  <c r="A586" i="2"/>
  <c r="H585" i="2"/>
  <c r="B585" i="2"/>
  <c r="A585" i="2"/>
  <c r="H584" i="2"/>
  <c r="B584" i="2"/>
  <c r="A584" i="2"/>
  <c r="H583" i="2"/>
  <c r="B583" i="2"/>
  <c r="A583" i="2"/>
  <c r="H582" i="2"/>
  <c r="B582" i="2"/>
  <c r="A582" i="2"/>
  <c r="H581" i="2"/>
  <c r="B581" i="2"/>
  <c r="A581" i="2"/>
  <c r="H580" i="2"/>
  <c r="B580" i="2"/>
  <c r="A580" i="2"/>
  <c r="H579" i="2"/>
  <c r="B579" i="2"/>
  <c r="A579" i="2"/>
  <c r="H578" i="2"/>
  <c r="B578" i="2"/>
  <c r="A578" i="2"/>
  <c r="H577" i="2"/>
  <c r="B577" i="2"/>
  <c r="A577" i="2"/>
  <c r="H576" i="2"/>
  <c r="B576" i="2"/>
  <c r="A576" i="2"/>
  <c r="H575" i="2"/>
  <c r="B575" i="2"/>
  <c r="A575" i="2"/>
  <c r="H574" i="2"/>
  <c r="B574" i="2"/>
  <c r="A574" i="2"/>
  <c r="H573" i="2"/>
  <c r="B573" i="2"/>
  <c r="A573" i="2"/>
  <c r="H572" i="2"/>
  <c r="B572" i="2"/>
  <c r="A572" i="2"/>
  <c r="H571" i="2"/>
  <c r="B571" i="2"/>
  <c r="A571" i="2"/>
  <c r="H570" i="2"/>
  <c r="B570" i="2"/>
  <c r="A570" i="2"/>
  <c r="H569" i="2"/>
  <c r="B569" i="2"/>
  <c r="A569" i="2"/>
  <c r="H568" i="2"/>
  <c r="B568" i="2"/>
  <c r="A568" i="2"/>
  <c r="H567" i="2"/>
  <c r="B567" i="2"/>
  <c r="A567" i="2"/>
  <c r="H566" i="2"/>
  <c r="B566" i="2"/>
  <c r="A566" i="2"/>
  <c r="H565" i="2"/>
  <c r="B565" i="2"/>
  <c r="A565" i="2"/>
  <c r="H564" i="2"/>
  <c r="B564" i="2"/>
  <c r="A564" i="2"/>
  <c r="H563" i="2"/>
  <c r="B563" i="2"/>
  <c r="A563" i="2"/>
  <c r="H562" i="2"/>
  <c r="B562" i="2"/>
  <c r="A562" i="2"/>
  <c r="H561" i="2"/>
  <c r="B561" i="2"/>
  <c r="A561" i="2"/>
  <c r="H560" i="2"/>
  <c r="B560" i="2"/>
  <c r="A560" i="2"/>
  <c r="H559" i="2"/>
  <c r="B559" i="2"/>
  <c r="A559" i="2"/>
  <c r="H558" i="2"/>
  <c r="B558" i="2"/>
  <c r="A558" i="2"/>
  <c r="H557" i="2"/>
  <c r="B557" i="2"/>
  <c r="A557" i="2"/>
  <c r="H556" i="2"/>
  <c r="B556" i="2"/>
  <c r="A556" i="2"/>
  <c r="H555" i="2"/>
  <c r="B555" i="2"/>
  <c r="A555" i="2"/>
  <c r="H554" i="2"/>
  <c r="B554" i="2"/>
  <c r="A554" i="2"/>
  <c r="H553" i="2"/>
  <c r="B553" i="2"/>
  <c r="A553" i="2"/>
  <c r="H552" i="2"/>
  <c r="B552" i="2"/>
  <c r="A552" i="2"/>
  <c r="H551" i="2"/>
  <c r="B551" i="2"/>
  <c r="A551" i="2"/>
  <c r="H550" i="2"/>
  <c r="B550" i="2"/>
  <c r="A550" i="2"/>
  <c r="H549" i="2"/>
  <c r="B549" i="2"/>
  <c r="A549" i="2"/>
  <c r="H548" i="2"/>
  <c r="B548" i="2"/>
  <c r="A548" i="2"/>
  <c r="H547" i="2"/>
  <c r="B547" i="2"/>
  <c r="A547" i="2"/>
  <c r="H546" i="2"/>
  <c r="B546" i="2"/>
  <c r="A546" i="2"/>
  <c r="H545" i="2"/>
  <c r="B545" i="2"/>
  <c r="A545" i="2"/>
  <c r="H544" i="2"/>
  <c r="B544" i="2"/>
  <c r="A544" i="2"/>
  <c r="H543" i="2"/>
  <c r="B543" i="2"/>
  <c r="A543" i="2"/>
  <c r="H542" i="2"/>
  <c r="B542" i="2"/>
  <c r="A542" i="2"/>
  <c r="H541" i="2"/>
  <c r="B541" i="2"/>
  <c r="A541" i="2"/>
  <c r="H540" i="2"/>
  <c r="B540" i="2"/>
  <c r="A540" i="2"/>
  <c r="H539" i="2"/>
  <c r="B539" i="2"/>
  <c r="A539" i="2"/>
  <c r="H538" i="2"/>
  <c r="B538" i="2"/>
  <c r="A538" i="2"/>
  <c r="H537" i="2"/>
  <c r="B537" i="2"/>
  <c r="A537" i="2"/>
  <c r="H536" i="2"/>
  <c r="B536" i="2"/>
  <c r="A536" i="2"/>
  <c r="H535" i="2"/>
  <c r="B535" i="2"/>
  <c r="A535" i="2"/>
  <c r="H534" i="2"/>
  <c r="B534" i="2"/>
  <c r="A534" i="2"/>
  <c r="H533" i="2"/>
  <c r="B533" i="2"/>
  <c r="A533" i="2"/>
  <c r="H532" i="2"/>
  <c r="B532" i="2"/>
  <c r="A532" i="2"/>
  <c r="H531" i="2"/>
  <c r="B531" i="2"/>
  <c r="A531" i="2"/>
  <c r="H530" i="2"/>
  <c r="B530" i="2"/>
  <c r="A530" i="2"/>
  <c r="H529" i="2"/>
  <c r="B529" i="2"/>
  <c r="A529" i="2"/>
  <c r="H528" i="2"/>
  <c r="B528" i="2"/>
  <c r="A528" i="2"/>
  <c r="H527" i="2"/>
  <c r="B527" i="2"/>
  <c r="A527" i="2"/>
  <c r="H526" i="2"/>
  <c r="B526" i="2"/>
  <c r="A526" i="2"/>
  <c r="H525" i="2"/>
  <c r="B525" i="2"/>
  <c r="A525" i="2"/>
  <c r="H524" i="2"/>
  <c r="B524" i="2"/>
  <c r="A524" i="2"/>
  <c r="H523" i="2"/>
  <c r="B523" i="2"/>
  <c r="A523" i="2"/>
  <c r="H522" i="2"/>
  <c r="B522" i="2"/>
  <c r="A522" i="2"/>
  <c r="H521" i="2"/>
  <c r="B521" i="2"/>
  <c r="A521" i="2"/>
  <c r="H520" i="2"/>
  <c r="B520" i="2"/>
  <c r="A520" i="2"/>
  <c r="H519" i="2"/>
  <c r="B519" i="2"/>
  <c r="A519" i="2"/>
  <c r="H518" i="2"/>
  <c r="B518" i="2"/>
  <c r="A518" i="2"/>
  <c r="H517" i="2"/>
  <c r="B517" i="2"/>
  <c r="A517" i="2"/>
  <c r="H516" i="2"/>
  <c r="B516" i="2"/>
  <c r="A516" i="2"/>
  <c r="H515" i="2"/>
  <c r="B515" i="2"/>
  <c r="A515" i="2"/>
  <c r="H514" i="2"/>
  <c r="B514" i="2"/>
  <c r="A514" i="2"/>
  <c r="H513" i="2"/>
  <c r="B513" i="2"/>
  <c r="A513" i="2"/>
  <c r="H512" i="2"/>
  <c r="B512" i="2"/>
  <c r="A512" i="2"/>
  <c r="H511" i="2"/>
  <c r="B511" i="2"/>
  <c r="A511" i="2"/>
  <c r="H510" i="2"/>
  <c r="B510" i="2"/>
  <c r="A510" i="2"/>
  <c r="H509" i="2"/>
  <c r="B509" i="2"/>
  <c r="A509" i="2"/>
  <c r="H508" i="2"/>
  <c r="B508" i="2"/>
  <c r="A508" i="2"/>
  <c r="H507" i="2"/>
  <c r="B507" i="2"/>
  <c r="A507" i="2"/>
  <c r="H506" i="2"/>
  <c r="B506" i="2"/>
  <c r="A506" i="2"/>
  <c r="H505" i="2"/>
  <c r="B505" i="2"/>
  <c r="A505" i="2"/>
  <c r="H504" i="2"/>
  <c r="B504" i="2"/>
  <c r="A504" i="2"/>
  <c r="H503" i="2"/>
  <c r="B503" i="2"/>
  <c r="A503" i="2"/>
  <c r="H502" i="2"/>
  <c r="B502" i="2"/>
  <c r="A502" i="2"/>
  <c r="H501" i="2"/>
  <c r="B501" i="2"/>
  <c r="A501" i="2"/>
  <c r="H500" i="2"/>
  <c r="B500" i="2"/>
  <c r="A500" i="2"/>
  <c r="H499" i="2"/>
  <c r="B499" i="2"/>
  <c r="A499" i="2"/>
  <c r="H498" i="2"/>
  <c r="B498" i="2"/>
  <c r="A498" i="2"/>
  <c r="H497" i="2"/>
  <c r="B497" i="2"/>
  <c r="A497" i="2"/>
  <c r="H496" i="2"/>
  <c r="B496" i="2"/>
  <c r="A496" i="2"/>
  <c r="H495" i="2"/>
  <c r="B495" i="2"/>
  <c r="A495" i="2"/>
  <c r="H494" i="2"/>
  <c r="B494" i="2"/>
  <c r="A494" i="2"/>
  <c r="H493" i="2"/>
  <c r="B493" i="2"/>
  <c r="A493" i="2"/>
  <c r="H492" i="2"/>
  <c r="B492" i="2"/>
  <c r="A492" i="2"/>
  <c r="H491" i="2"/>
  <c r="B491" i="2"/>
  <c r="A491" i="2"/>
  <c r="H490" i="2"/>
  <c r="B490" i="2"/>
  <c r="A490" i="2"/>
  <c r="H489" i="2"/>
  <c r="B489" i="2"/>
  <c r="A489" i="2"/>
  <c r="H488" i="2"/>
  <c r="B488" i="2"/>
  <c r="A488" i="2"/>
  <c r="H487" i="2"/>
  <c r="B487" i="2"/>
  <c r="A487" i="2"/>
  <c r="H486" i="2"/>
  <c r="B486" i="2"/>
  <c r="A486" i="2"/>
  <c r="H485" i="2"/>
  <c r="B485" i="2"/>
  <c r="A485" i="2"/>
  <c r="H484" i="2"/>
  <c r="B484" i="2"/>
  <c r="A484" i="2"/>
  <c r="H483" i="2"/>
  <c r="B483" i="2"/>
  <c r="A483" i="2"/>
  <c r="H482" i="2"/>
  <c r="B482" i="2"/>
  <c r="A482" i="2"/>
  <c r="H481" i="2"/>
  <c r="B481" i="2"/>
  <c r="A481" i="2"/>
  <c r="H480" i="2"/>
  <c r="B480" i="2"/>
  <c r="A480" i="2"/>
  <c r="H479" i="2"/>
  <c r="B479" i="2"/>
  <c r="A479" i="2"/>
  <c r="H478" i="2"/>
  <c r="B478" i="2"/>
  <c r="A478" i="2"/>
  <c r="H477" i="2"/>
  <c r="B477" i="2"/>
  <c r="A477" i="2"/>
  <c r="H476" i="2"/>
  <c r="B476" i="2"/>
  <c r="A476" i="2"/>
  <c r="H475" i="2"/>
  <c r="B475" i="2"/>
  <c r="A475" i="2"/>
  <c r="H474" i="2"/>
  <c r="B474" i="2"/>
  <c r="A474" i="2"/>
  <c r="H473" i="2"/>
  <c r="B473" i="2"/>
  <c r="A473" i="2"/>
  <c r="H472" i="2"/>
  <c r="B472" i="2"/>
  <c r="A472" i="2"/>
  <c r="H471" i="2"/>
  <c r="B471" i="2"/>
  <c r="A471" i="2"/>
  <c r="H470" i="2"/>
  <c r="B470" i="2"/>
  <c r="A470" i="2"/>
  <c r="H469" i="2"/>
  <c r="B469" i="2"/>
  <c r="A469" i="2"/>
  <c r="H468" i="2"/>
  <c r="B468" i="2"/>
  <c r="A468" i="2"/>
  <c r="H467" i="2"/>
  <c r="B467" i="2"/>
  <c r="A467" i="2"/>
  <c r="H466" i="2"/>
  <c r="B466" i="2"/>
  <c r="A466" i="2"/>
  <c r="H465" i="2"/>
  <c r="B465" i="2"/>
  <c r="A465" i="2"/>
  <c r="H464" i="2"/>
  <c r="B464" i="2"/>
  <c r="A464" i="2"/>
  <c r="H463" i="2"/>
  <c r="B463" i="2"/>
  <c r="A463" i="2"/>
  <c r="H462" i="2"/>
  <c r="B462" i="2"/>
  <c r="A462" i="2"/>
  <c r="H461" i="2"/>
  <c r="B461" i="2"/>
  <c r="A461" i="2"/>
  <c r="H459" i="2"/>
  <c r="B459" i="2"/>
  <c r="A459" i="2"/>
  <c r="H458" i="2"/>
  <c r="B458" i="2"/>
  <c r="A458" i="2"/>
  <c r="H457" i="2"/>
  <c r="B457" i="2"/>
  <c r="A457" i="2"/>
  <c r="H456" i="2"/>
  <c r="B456" i="2"/>
  <c r="A456" i="2"/>
  <c r="H455" i="2"/>
  <c r="B455" i="2"/>
  <c r="A455" i="2"/>
  <c r="H454" i="2"/>
  <c r="B454" i="2"/>
  <c r="A454" i="2"/>
  <c r="H453" i="2"/>
  <c r="B453" i="2"/>
  <c r="A453" i="2"/>
  <c r="H452" i="2"/>
  <c r="B452" i="2"/>
  <c r="A452" i="2"/>
  <c r="H451" i="2"/>
  <c r="B451" i="2"/>
  <c r="A451" i="2"/>
  <c r="H450" i="2"/>
  <c r="B450" i="2"/>
  <c r="A450" i="2"/>
  <c r="H449" i="2"/>
  <c r="B449" i="2"/>
  <c r="A449" i="2"/>
  <c r="H448" i="2"/>
  <c r="B448" i="2"/>
  <c r="A448" i="2"/>
  <c r="H447" i="2"/>
  <c r="B447" i="2"/>
  <c r="A447" i="2"/>
  <c r="H446" i="2"/>
  <c r="B446" i="2"/>
  <c r="A446" i="2"/>
  <c r="H445" i="2"/>
  <c r="B445" i="2"/>
  <c r="A445" i="2"/>
  <c r="H444" i="2"/>
  <c r="B444" i="2"/>
  <c r="A444" i="2"/>
  <c r="H443" i="2"/>
  <c r="B443" i="2"/>
  <c r="A443" i="2"/>
  <c r="H442" i="2"/>
  <c r="B442" i="2"/>
  <c r="A442" i="2"/>
  <c r="H441" i="2"/>
  <c r="B441" i="2"/>
  <c r="A441" i="2"/>
  <c r="H440" i="2"/>
  <c r="B440" i="2"/>
  <c r="A440" i="2"/>
  <c r="H439" i="2"/>
  <c r="B439" i="2"/>
  <c r="A439" i="2"/>
  <c r="H438" i="2"/>
  <c r="B438" i="2"/>
  <c r="A438" i="2"/>
  <c r="H437" i="2"/>
  <c r="B437" i="2"/>
  <c r="A437" i="2"/>
  <c r="H436" i="2"/>
  <c r="B436" i="2"/>
  <c r="A436" i="2"/>
  <c r="H435" i="2"/>
  <c r="B435" i="2"/>
  <c r="A435" i="2"/>
  <c r="H434" i="2"/>
  <c r="B434" i="2"/>
  <c r="A434" i="2"/>
  <c r="H433" i="2"/>
  <c r="B433" i="2"/>
  <c r="A433" i="2"/>
  <c r="H432" i="2"/>
  <c r="B432" i="2"/>
  <c r="A432" i="2"/>
  <c r="H431" i="2"/>
  <c r="B431" i="2"/>
  <c r="A431" i="2"/>
  <c r="H430" i="2"/>
  <c r="B430" i="2"/>
  <c r="A430" i="2"/>
  <c r="H429" i="2"/>
  <c r="B429" i="2"/>
  <c r="A429" i="2"/>
  <c r="H428" i="2"/>
  <c r="B428" i="2"/>
  <c r="A428" i="2"/>
  <c r="H427" i="2"/>
  <c r="B427" i="2"/>
  <c r="A427" i="2"/>
  <c r="H426" i="2"/>
  <c r="B426" i="2"/>
  <c r="A426" i="2"/>
  <c r="H425" i="2"/>
  <c r="B425" i="2"/>
  <c r="A425" i="2"/>
  <c r="H424" i="2"/>
  <c r="B424" i="2"/>
  <c r="A424" i="2"/>
  <c r="H423" i="2"/>
  <c r="B423" i="2"/>
  <c r="A423" i="2"/>
  <c r="H422" i="2"/>
  <c r="B422" i="2"/>
  <c r="A422" i="2"/>
  <c r="H421" i="2"/>
  <c r="B421" i="2"/>
  <c r="A421" i="2"/>
  <c r="H420" i="2"/>
  <c r="B420" i="2"/>
  <c r="A420" i="2"/>
  <c r="H419" i="2"/>
  <c r="B419" i="2"/>
  <c r="A419" i="2"/>
  <c r="H418" i="2"/>
  <c r="B418" i="2"/>
  <c r="A418" i="2"/>
  <c r="H417" i="2"/>
  <c r="B417" i="2"/>
  <c r="A417" i="2"/>
  <c r="H416" i="2"/>
  <c r="B416" i="2"/>
  <c r="A416" i="2"/>
  <c r="H415" i="2"/>
  <c r="B415" i="2"/>
  <c r="A415" i="2"/>
  <c r="H414" i="2"/>
  <c r="B414" i="2"/>
  <c r="A414" i="2"/>
  <c r="H413" i="2"/>
  <c r="B413" i="2"/>
  <c r="A413" i="2"/>
  <c r="H412" i="2"/>
  <c r="B412" i="2"/>
  <c r="A412" i="2"/>
  <c r="H411" i="2"/>
  <c r="B411" i="2"/>
  <c r="A411" i="2"/>
  <c r="H410" i="2"/>
  <c r="B410" i="2"/>
  <c r="A410" i="2"/>
  <c r="H409" i="2"/>
  <c r="B409" i="2"/>
  <c r="A409" i="2"/>
  <c r="H408" i="2"/>
  <c r="B408" i="2"/>
  <c r="A408" i="2"/>
  <c r="H407" i="2"/>
  <c r="B407" i="2"/>
  <c r="A407" i="2"/>
  <c r="H406" i="2"/>
  <c r="B406" i="2"/>
  <c r="A406" i="2"/>
  <c r="H405" i="2"/>
  <c r="B405" i="2"/>
  <c r="A405" i="2"/>
  <c r="H404" i="2"/>
  <c r="B404" i="2"/>
  <c r="A404" i="2"/>
  <c r="H403" i="2"/>
  <c r="B403" i="2"/>
  <c r="A403" i="2"/>
  <c r="H402" i="2"/>
  <c r="B402" i="2"/>
  <c r="A402" i="2"/>
  <c r="H401" i="2"/>
  <c r="B401" i="2"/>
  <c r="A401" i="2"/>
  <c r="H400" i="2"/>
  <c r="B400" i="2"/>
  <c r="A400" i="2"/>
  <c r="H399" i="2"/>
  <c r="B399" i="2"/>
  <c r="A399" i="2"/>
  <c r="H398" i="2"/>
  <c r="B398" i="2"/>
  <c r="A398" i="2"/>
  <c r="H397" i="2"/>
  <c r="B397" i="2"/>
  <c r="A397" i="2"/>
  <c r="H396" i="2"/>
  <c r="B396" i="2"/>
  <c r="A396" i="2"/>
  <c r="H395" i="2"/>
  <c r="B395" i="2"/>
  <c r="A395" i="2"/>
  <c r="H394" i="2"/>
  <c r="B394" i="2"/>
  <c r="A394" i="2"/>
  <c r="H393" i="2"/>
  <c r="B393" i="2"/>
  <c r="A393" i="2"/>
  <c r="H392" i="2"/>
  <c r="B392" i="2"/>
  <c r="A392" i="2"/>
  <c r="H391" i="2"/>
  <c r="B391" i="2"/>
  <c r="A391" i="2"/>
  <c r="H390" i="2"/>
  <c r="B390" i="2"/>
  <c r="A390" i="2"/>
  <c r="H389" i="2"/>
  <c r="B389" i="2"/>
  <c r="A389" i="2"/>
  <c r="H388" i="2"/>
  <c r="B388" i="2"/>
  <c r="A388" i="2"/>
  <c r="H387" i="2"/>
  <c r="B387" i="2"/>
  <c r="A387" i="2"/>
  <c r="H386" i="2"/>
  <c r="B386" i="2"/>
  <c r="A386" i="2"/>
  <c r="H385" i="2"/>
  <c r="B385" i="2"/>
  <c r="A385" i="2"/>
  <c r="H384" i="2"/>
  <c r="B384" i="2"/>
  <c r="A384" i="2"/>
  <c r="H383" i="2"/>
  <c r="B383" i="2"/>
  <c r="A383" i="2"/>
  <c r="H382" i="2"/>
  <c r="B382" i="2"/>
  <c r="A382" i="2"/>
  <c r="H381" i="2"/>
  <c r="B381" i="2"/>
  <c r="A381" i="2"/>
  <c r="H380" i="2"/>
  <c r="B380" i="2"/>
  <c r="A380" i="2"/>
  <c r="H379" i="2"/>
  <c r="B379" i="2"/>
  <c r="A379" i="2"/>
  <c r="H378" i="2"/>
  <c r="B378" i="2"/>
  <c r="A378" i="2"/>
  <c r="H377" i="2"/>
  <c r="B377" i="2"/>
  <c r="A377" i="2"/>
  <c r="H376" i="2"/>
  <c r="B376" i="2"/>
  <c r="A376" i="2"/>
  <c r="H375" i="2"/>
  <c r="B375" i="2"/>
  <c r="A375" i="2"/>
  <c r="H374" i="2"/>
  <c r="B374" i="2"/>
  <c r="A374" i="2"/>
  <c r="H373" i="2"/>
  <c r="B373" i="2"/>
  <c r="A373" i="2"/>
  <c r="H372" i="2"/>
  <c r="B372" i="2"/>
  <c r="A372" i="2"/>
  <c r="H371" i="2"/>
  <c r="B371" i="2"/>
  <c r="A371" i="2"/>
  <c r="H370" i="2"/>
  <c r="B370" i="2"/>
  <c r="A370" i="2"/>
  <c r="H369" i="2"/>
  <c r="B369" i="2"/>
  <c r="A369" i="2"/>
  <c r="H368" i="2"/>
  <c r="B368" i="2"/>
  <c r="A368" i="2"/>
  <c r="H367" i="2"/>
  <c r="B367" i="2"/>
  <c r="A367" i="2"/>
  <c r="H366" i="2"/>
  <c r="B366" i="2"/>
  <c r="A366" i="2"/>
  <c r="H365" i="2"/>
  <c r="B365" i="2"/>
  <c r="A365" i="2"/>
  <c r="H364" i="2"/>
  <c r="B364" i="2"/>
  <c r="A364" i="2"/>
  <c r="H363" i="2"/>
  <c r="B363" i="2"/>
  <c r="A363" i="2"/>
  <c r="H362" i="2"/>
  <c r="B362" i="2"/>
  <c r="A362" i="2"/>
  <c r="H361" i="2"/>
  <c r="B361" i="2"/>
  <c r="A361" i="2"/>
  <c r="H360" i="2"/>
  <c r="B360" i="2"/>
  <c r="A360" i="2"/>
  <c r="H359" i="2"/>
  <c r="B359" i="2"/>
  <c r="A359" i="2"/>
  <c r="H358" i="2"/>
  <c r="B358" i="2"/>
  <c r="A358" i="2"/>
  <c r="H357" i="2"/>
  <c r="B357" i="2"/>
  <c r="A357" i="2"/>
  <c r="H356" i="2"/>
  <c r="B356" i="2"/>
  <c r="A356" i="2"/>
  <c r="H355" i="2"/>
  <c r="B355" i="2"/>
  <c r="A355" i="2"/>
  <c r="H354" i="2"/>
  <c r="B354" i="2"/>
  <c r="A354" i="2"/>
  <c r="H353" i="2"/>
  <c r="B353" i="2"/>
  <c r="A353" i="2"/>
  <c r="H352" i="2"/>
  <c r="B352" i="2"/>
  <c r="A352" i="2"/>
  <c r="H351" i="2"/>
  <c r="B351" i="2"/>
  <c r="A351" i="2"/>
  <c r="H350" i="2"/>
  <c r="B350" i="2"/>
  <c r="A350" i="2"/>
  <c r="H349" i="2"/>
  <c r="B349" i="2"/>
  <c r="A349" i="2"/>
  <c r="H348" i="2"/>
  <c r="B348" i="2"/>
  <c r="A348" i="2"/>
  <c r="H347" i="2"/>
  <c r="B347" i="2"/>
  <c r="A347" i="2"/>
  <c r="H346" i="2"/>
  <c r="B346" i="2"/>
  <c r="A346" i="2"/>
  <c r="H345" i="2"/>
  <c r="B345" i="2"/>
  <c r="A345" i="2"/>
  <c r="H344" i="2"/>
  <c r="B344" i="2"/>
  <c r="A344" i="2"/>
  <c r="H343" i="2"/>
  <c r="B343" i="2"/>
  <c r="A343" i="2"/>
  <c r="H342" i="2"/>
  <c r="B342" i="2"/>
  <c r="A342" i="2"/>
  <c r="H341" i="2"/>
  <c r="B341" i="2"/>
  <c r="A341" i="2"/>
  <c r="H340" i="2"/>
  <c r="B340" i="2"/>
  <c r="A340" i="2"/>
  <c r="H339" i="2"/>
  <c r="B339" i="2"/>
  <c r="A339" i="2"/>
  <c r="H338" i="2"/>
  <c r="B338" i="2"/>
  <c r="A338" i="2"/>
  <c r="H337" i="2"/>
  <c r="B337" i="2"/>
  <c r="A337" i="2"/>
  <c r="H336" i="2"/>
  <c r="B336" i="2"/>
  <c r="A336" i="2"/>
  <c r="H335" i="2"/>
  <c r="B335" i="2"/>
  <c r="A335" i="2"/>
  <c r="H334" i="2"/>
  <c r="B334" i="2"/>
  <c r="A334" i="2"/>
  <c r="H333" i="2"/>
  <c r="B333" i="2"/>
  <c r="A333" i="2"/>
  <c r="H332" i="2"/>
  <c r="B332" i="2"/>
  <c r="A332" i="2"/>
  <c r="H331" i="2"/>
  <c r="B331" i="2"/>
  <c r="A331" i="2"/>
  <c r="H330" i="2"/>
  <c r="B330" i="2"/>
  <c r="A330" i="2"/>
  <c r="H329" i="2"/>
  <c r="B329" i="2"/>
  <c r="A329" i="2"/>
  <c r="H328" i="2"/>
  <c r="B328" i="2"/>
  <c r="A328" i="2"/>
  <c r="H327" i="2"/>
  <c r="B327" i="2"/>
  <c r="A327" i="2"/>
  <c r="H326" i="2"/>
  <c r="B326" i="2"/>
  <c r="A326" i="2"/>
  <c r="H325" i="2"/>
  <c r="B325" i="2"/>
  <c r="A325" i="2"/>
  <c r="H324" i="2"/>
  <c r="B324" i="2"/>
  <c r="A324" i="2"/>
  <c r="H323" i="2"/>
  <c r="B323" i="2"/>
  <c r="A323" i="2"/>
  <c r="H322" i="2"/>
  <c r="B322" i="2"/>
  <c r="A322" i="2"/>
  <c r="H321" i="2"/>
  <c r="B321" i="2"/>
  <c r="A321" i="2"/>
  <c r="H320" i="2"/>
  <c r="B320" i="2"/>
  <c r="A320" i="2"/>
  <c r="H319" i="2"/>
  <c r="B319" i="2"/>
  <c r="A319" i="2"/>
  <c r="H318" i="2"/>
  <c r="B318" i="2"/>
  <c r="A318" i="2"/>
  <c r="H317" i="2"/>
  <c r="B317" i="2"/>
  <c r="A317" i="2"/>
  <c r="H316" i="2"/>
  <c r="B316" i="2"/>
  <c r="A316" i="2"/>
  <c r="H315" i="2"/>
  <c r="B315" i="2"/>
  <c r="A315" i="2"/>
  <c r="H314" i="2"/>
  <c r="B314" i="2"/>
  <c r="A314" i="2"/>
  <c r="H313" i="2"/>
  <c r="B313" i="2"/>
  <c r="A313" i="2"/>
  <c r="H312" i="2"/>
  <c r="B312" i="2"/>
  <c r="A312" i="2"/>
  <c r="H311" i="2"/>
  <c r="B311" i="2"/>
  <c r="A311" i="2"/>
  <c r="H310" i="2"/>
  <c r="B310" i="2"/>
  <c r="A310" i="2"/>
  <c r="H309" i="2"/>
  <c r="B309" i="2"/>
  <c r="A309" i="2"/>
  <c r="H308" i="2"/>
  <c r="B308" i="2"/>
  <c r="A308" i="2"/>
  <c r="H307" i="2"/>
  <c r="B307" i="2"/>
  <c r="A307" i="2"/>
  <c r="H306" i="2"/>
  <c r="B306" i="2"/>
  <c r="A306" i="2"/>
  <c r="H305" i="2"/>
  <c r="B305" i="2"/>
  <c r="A305" i="2"/>
  <c r="H304" i="2"/>
  <c r="B304" i="2"/>
  <c r="A304" i="2"/>
  <c r="H303" i="2"/>
  <c r="B303" i="2"/>
  <c r="A303" i="2"/>
  <c r="H302" i="2"/>
  <c r="B302" i="2"/>
  <c r="A302" i="2"/>
  <c r="H301" i="2"/>
  <c r="B301" i="2"/>
  <c r="A301" i="2"/>
  <c r="H300" i="2"/>
  <c r="B300" i="2"/>
  <c r="A300" i="2"/>
  <c r="H299" i="2"/>
  <c r="B299" i="2"/>
  <c r="A299" i="2"/>
  <c r="H298" i="2"/>
  <c r="B298" i="2"/>
  <c r="A298" i="2"/>
  <c r="H297" i="2"/>
  <c r="B297" i="2"/>
  <c r="A297" i="2"/>
  <c r="H296" i="2"/>
  <c r="B296" i="2"/>
  <c r="A296" i="2"/>
  <c r="H295" i="2"/>
  <c r="B295" i="2"/>
  <c r="A295" i="2"/>
  <c r="H294" i="2"/>
  <c r="B294" i="2"/>
  <c r="A294" i="2"/>
  <c r="H293" i="2"/>
  <c r="B293" i="2"/>
  <c r="A293" i="2"/>
  <c r="H292" i="2"/>
  <c r="B292" i="2"/>
  <c r="A292" i="2"/>
  <c r="H291" i="2"/>
  <c r="B291" i="2"/>
  <c r="A291" i="2"/>
  <c r="H290" i="2"/>
  <c r="B290" i="2"/>
  <c r="A290" i="2"/>
  <c r="H289" i="2"/>
  <c r="B289" i="2"/>
  <c r="A289" i="2"/>
  <c r="H288" i="2"/>
  <c r="B288" i="2"/>
  <c r="A288" i="2"/>
  <c r="H287" i="2"/>
  <c r="B287" i="2"/>
  <c r="A287" i="2"/>
  <c r="H286" i="2"/>
  <c r="B286" i="2"/>
  <c r="A286" i="2"/>
  <c r="H285" i="2"/>
  <c r="B285" i="2"/>
  <c r="A285" i="2"/>
  <c r="H284" i="2"/>
  <c r="B284" i="2"/>
  <c r="A284" i="2"/>
  <c r="H283" i="2"/>
  <c r="B283" i="2"/>
  <c r="A283" i="2"/>
  <c r="H282" i="2"/>
  <c r="B282" i="2"/>
  <c r="A282" i="2"/>
  <c r="H281" i="2"/>
  <c r="B281" i="2"/>
  <c r="A281" i="2"/>
  <c r="H280" i="2"/>
  <c r="B280" i="2"/>
  <c r="A280" i="2"/>
  <c r="H279" i="2"/>
  <c r="B279" i="2"/>
  <c r="A279" i="2"/>
  <c r="H278" i="2"/>
  <c r="B278" i="2"/>
  <c r="A278" i="2"/>
  <c r="H277" i="2"/>
  <c r="B277" i="2"/>
  <c r="A277" i="2"/>
  <c r="H276" i="2"/>
  <c r="B276" i="2"/>
  <c r="A276" i="2"/>
  <c r="H275" i="2"/>
  <c r="B275" i="2"/>
  <c r="A275" i="2"/>
  <c r="H274" i="2"/>
  <c r="B274" i="2"/>
  <c r="A274" i="2"/>
  <c r="H273" i="2"/>
  <c r="B273" i="2"/>
  <c r="A273" i="2"/>
  <c r="H272" i="2"/>
  <c r="B272" i="2"/>
  <c r="A272" i="2"/>
  <c r="H271" i="2"/>
  <c r="B271" i="2"/>
  <c r="A271" i="2"/>
  <c r="H270" i="2"/>
  <c r="B270" i="2"/>
  <c r="A270" i="2"/>
  <c r="H269" i="2"/>
  <c r="B269" i="2"/>
  <c r="A269" i="2"/>
  <c r="H268" i="2"/>
  <c r="B268" i="2"/>
  <c r="A268" i="2"/>
  <c r="H267" i="2"/>
  <c r="B267" i="2"/>
  <c r="A267" i="2"/>
  <c r="H266" i="2"/>
  <c r="B266" i="2"/>
  <c r="A266" i="2"/>
  <c r="H265" i="2"/>
  <c r="B265" i="2"/>
  <c r="A265" i="2"/>
  <c r="H264" i="2"/>
  <c r="B264" i="2"/>
  <c r="A264" i="2"/>
  <c r="H263" i="2"/>
  <c r="B263" i="2"/>
  <c r="A263" i="2"/>
  <c r="H262" i="2"/>
  <c r="B262" i="2"/>
  <c r="A262" i="2"/>
  <c r="H261" i="2"/>
  <c r="B261" i="2"/>
  <c r="A261" i="2"/>
  <c r="H260" i="2"/>
  <c r="B260" i="2"/>
  <c r="A260" i="2"/>
  <c r="H259" i="2"/>
  <c r="B259" i="2"/>
  <c r="A259" i="2"/>
  <c r="H258" i="2"/>
  <c r="B258" i="2"/>
  <c r="A258" i="2"/>
  <c r="H257" i="2"/>
  <c r="B257" i="2"/>
  <c r="A257" i="2"/>
  <c r="H256" i="2"/>
  <c r="B256" i="2"/>
  <c r="A256" i="2"/>
  <c r="H255" i="2"/>
  <c r="B255" i="2"/>
  <c r="A255" i="2"/>
  <c r="H254" i="2"/>
  <c r="B254" i="2"/>
  <c r="A254" i="2"/>
  <c r="H253" i="2"/>
  <c r="B253" i="2"/>
  <c r="A253" i="2"/>
  <c r="H252" i="2"/>
  <c r="B252" i="2"/>
  <c r="A252" i="2"/>
  <c r="H251" i="2"/>
  <c r="B251" i="2"/>
  <c r="A251" i="2"/>
  <c r="H250" i="2"/>
  <c r="B250" i="2"/>
  <c r="A250" i="2"/>
  <c r="H249" i="2"/>
  <c r="B249" i="2"/>
  <c r="A249" i="2"/>
  <c r="H248" i="2"/>
  <c r="B248" i="2"/>
  <c r="A248" i="2"/>
  <c r="H247" i="2"/>
  <c r="B247" i="2"/>
  <c r="A247" i="2"/>
  <c r="H246" i="2"/>
  <c r="B246" i="2"/>
  <c r="A246" i="2"/>
  <c r="H245" i="2"/>
  <c r="B245" i="2"/>
  <c r="A245" i="2"/>
  <c r="H244" i="2"/>
  <c r="B244" i="2"/>
  <c r="A244" i="2"/>
  <c r="H243" i="2"/>
  <c r="B243" i="2"/>
  <c r="A243" i="2"/>
  <c r="H242" i="2"/>
  <c r="B242" i="2"/>
  <c r="A242" i="2"/>
  <c r="H241" i="2"/>
  <c r="B241" i="2"/>
  <c r="A241" i="2"/>
  <c r="H240" i="2"/>
  <c r="B240" i="2"/>
  <c r="A240" i="2"/>
  <c r="H239" i="2"/>
  <c r="B239" i="2"/>
  <c r="A239" i="2"/>
  <c r="H238" i="2"/>
  <c r="B238" i="2"/>
  <c r="A238" i="2"/>
  <c r="H237" i="2"/>
  <c r="B237" i="2"/>
  <c r="A237" i="2"/>
  <c r="H236" i="2"/>
  <c r="B236" i="2"/>
  <c r="A236" i="2"/>
  <c r="H235" i="2"/>
  <c r="B235" i="2"/>
  <c r="A235" i="2"/>
  <c r="H234" i="2"/>
  <c r="B234" i="2"/>
  <c r="A234" i="2"/>
  <c r="H233" i="2"/>
  <c r="B233" i="2"/>
  <c r="A233" i="2"/>
  <c r="H232" i="2"/>
  <c r="B232" i="2"/>
  <c r="A232" i="2"/>
  <c r="H231" i="2"/>
  <c r="B231" i="2"/>
  <c r="A231" i="2"/>
  <c r="H230" i="2"/>
  <c r="B230" i="2"/>
  <c r="A230" i="2"/>
  <c r="H229" i="2"/>
  <c r="B229" i="2"/>
  <c r="A229" i="2"/>
  <c r="H228" i="2"/>
  <c r="B228" i="2"/>
  <c r="A228" i="2"/>
  <c r="H227" i="2"/>
  <c r="B227" i="2"/>
  <c r="A227" i="2"/>
  <c r="H226" i="2"/>
  <c r="B226" i="2"/>
  <c r="A226" i="2"/>
  <c r="H225" i="2"/>
  <c r="B225" i="2"/>
  <c r="A225" i="2"/>
  <c r="H224" i="2"/>
  <c r="B224" i="2"/>
  <c r="A224" i="2"/>
  <c r="H223" i="2"/>
  <c r="B223" i="2"/>
  <c r="A223" i="2"/>
  <c r="H222" i="2"/>
  <c r="B222" i="2"/>
  <c r="A222" i="2"/>
  <c r="H221" i="2"/>
  <c r="B221" i="2"/>
  <c r="A221" i="2"/>
  <c r="H220" i="2"/>
  <c r="B220" i="2"/>
  <c r="A220" i="2"/>
  <c r="H219" i="2"/>
  <c r="B219" i="2"/>
  <c r="A219" i="2"/>
  <c r="H218" i="2"/>
  <c r="B218" i="2"/>
  <c r="A218" i="2"/>
  <c r="H216" i="2"/>
  <c r="B216" i="2"/>
  <c r="A216" i="2"/>
  <c r="H215" i="2"/>
  <c r="B215" i="2"/>
  <c r="A215" i="2"/>
  <c r="B214" i="2"/>
  <c r="A214" i="2"/>
  <c r="H213" i="2"/>
  <c r="B213" i="2"/>
  <c r="A213" i="2"/>
  <c r="B212" i="2"/>
  <c r="A212" i="2"/>
  <c r="B211" i="2"/>
  <c r="A211" i="2"/>
  <c r="H210" i="2"/>
  <c r="B210" i="2"/>
  <c r="A210" i="2"/>
  <c r="H209" i="2"/>
  <c r="B209" i="2"/>
  <c r="A209" i="2"/>
  <c r="H208" i="2"/>
  <c r="B208" i="2"/>
  <c r="A208" i="2"/>
  <c r="H207" i="2"/>
  <c r="B207" i="2"/>
  <c r="A207" i="2"/>
  <c r="H206" i="2"/>
  <c r="B206" i="2"/>
  <c r="A206" i="2"/>
  <c r="H205" i="2"/>
  <c r="B205" i="2"/>
  <c r="A205" i="2"/>
  <c r="H204" i="2"/>
  <c r="B204" i="2"/>
  <c r="A204" i="2"/>
  <c r="H203" i="2"/>
  <c r="B203" i="2"/>
  <c r="A203" i="2"/>
  <c r="B202" i="2"/>
  <c r="A202" i="2"/>
  <c r="H201" i="2"/>
  <c r="B201" i="2"/>
  <c r="A201" i="2"/>
  <c r="H200" i="2"/>
  <c r="B200" i="2"/>
  <c r="A200" i="2"/>
  <c r="H199" i="2"/>
  <c r="B199" i="2"/>
  <c r="A199" i="2"/>
  <c r="H198" i="2"/>
  <c r="B198" i="2"/>
  <c r="A198" i="2"/>
  <c r="H197" i="2"/>
  <c r="B197" i="2"/>
  <c r="A197" i="2"/>
  <c r="H196" i="2"/>
  <c r="B196" i="2"/>
  <c r="A196" i="2"/>
  <c r="H195" i="2"/>
  <c r="B195" i="2"/>
  <c r="A195" i="2"/>
  <c r="H194" i="2"/>
  <c r="B194" i="2"/>
  <c r="A194" i="2"/>
  <c r="H193" i="2"/>
  <c r="B193" i="2"/>
  <c r="A193" i="2"/>
  <c r="H192" i="2"/>
  <c r="B192" i="2"/>
  <c r="A192" i="2"/>
  <c r="B191" i="2"/>
  <c r="A191" i="2"/>
  <c r="H190" i="2"/>
  <c r="B190" i="2"/>
  <c r="A190" i="2"/>
  <c r="H189" i="2"/>
  <c r="B189" i="2"/>
  <c r="A189" i="2"/>
  <c r="H188" i="2"/>
  <c r="B188" i="2"/>
  <c r="A188" i="2"/>
  <c r="H187" i="2"/>
  <c r="B187" i="2"/>
  <c r="A187" i="2"/>
  <c r="H186" i="2"/>
  <c r="B186" i="2"/>
  <c r="A186" i="2"/>
  <c r="H185" i="2"/>
  <c r="B185" i="2"/>
  <c r="A185" i="2"/>
  <c r="H184" i="2"/>
  <c r="B184" i="2"/>
  <c r="A184" i="2"/>
  <c r="H183" i="2"/>
  <c r="B183" i="2"/>
  <c r="A183" i="2"/>
  <c r="H182" i="2"/>
  <c r="B182" i="2"/>
  <c r="A182" i="2"/>
  <c r="H181" i="2"/>
  <c r="B181" i="2"/>
  <c r="A181" i="2"/>
  <c r="H179" i="2"/>
  <c r="B179" i="2"/>
  <c r="A179" i="2"/>
  <c r="H178" i="2"/>
  <c r="B178" i="2"/>
  <c r="A178" i="2"/>
  <c r="H177" i="2"/>
  <c r="B177" i="2"/>
  <c r="A177" i="2"/>
  <c r="H176" i="2"/>
  <c r="B176" i="2"/>
  <c r="A176" i="2"/>
  <c r="H175" i="2"/>
  <c r="B175" i="2"/>
  <c r="A175" i="2"/>
  <c r="H174" i="2"/>
  <c r="B174" i="2"/>
  <c r="A174" i="2"/>
  <c r="H173" i="2"/>
  <c r="B173" i="2"/>
  <c r="A173" i="2"/>
  <c r="H172" i="2"/>
  <c r="B172" i="2"/>
  <c r="A172" i="2"/>
  <c r="H171" i="2"/>
  <c r="B171" i="2"/>
  <c r="A171" i="2"/>
  <c r="H170" i="2"/>
  <c r="B170" i="2"/>
  <c r="A170" i="2"/>
  <c r="H169" i="2"/>
  <c r="B169" i="2"/>
  <c r="A169" i="2"/>
  <c r="H168" i="2"/>
  <c r="B168" i="2"/>
  <c r="A168" i="2"/>
  <c r="H167" i="2"/>
  <c r="B167" i="2"/>
  <c r="A167" i="2"/>
  <c r="H166" i="2"/>
  <c r="B166" i="2"/>
  <c r="A166" i="2"/>
  <c r="H165" i="2"/>
  <c r="B165" i="2"/>
  <c r="A165" i="2"/>
  <c r="H164" i="2"/>
  <c r="B164" i="2"/>
  <c r="A164" i="2"/>
  <c r="H163" i="2"/>
  <c r="B163" i="2"/>
  <c r="A163" i="2"/>
  <c r="H162" i="2"/>
  <c r="B162" i="2"/>
  <c r="A162" i="2"/>
  <c r="H161" i="2"/>
  <c r="B161" i="2"/>
  <c r="A161" i="2"/>
  <c r="H160" i="2"/>
  <c r="B160" i="2"/>
  <c r="A160" i="2"/>
  <c r="H159" i="2"/>
  <c r="B159" i="2"/>
  <c r="A159" i="2"/>
  <c r="H158" i="2"/>
  <c r="B158" i="2"/>
  <c r="A158" i="2"/>
  <c r="H157" i="2"/>
  <c r="B157" i="2"/>
  <c r="A157" i="2"/>
  <c r="H156" i="2"/>
  <c r="B156" i="2"/>
  <c r="A156" i="2"/>
  <c r="H155" i="2"/>
  <c r="B155" i="2"/>
  <c r="A155" i="2"/>
  <c r="H154" i="2"/>
  <c r="B154" i="2"/>
  <c r="A154" i="2"/>
  <c r="H153" i="2"/>
  <c r="B153" i="2"/>
  <c r="A153" i="2"/>
  <c r="H152" i="2"/>
  <c r="B152" i="2"/>
  <c r="A152" i="2"/>
  <c r="H151" i="2"/>
  <c r="B151" i="2"/>
  <c r="A151" i="2"/>
  <c r="H150" i="2"/>
  <c r="B150" i="2"/>
  <c r="A150" i="2"/>
  <c r="H149" i="2"/>
  <c r="B149" i="2"/>
  <c r="A149" i="2"/>
  <c r="H148" i="2"/>
  <c r="B148" i="2"/>
  <c r="A148" i="2"/>
  <c r="H147" i="2"/>
  <c r="B147" i="2"/>
  <c r="A147" i="2"/>
  <c r="H146" i="2"/>
  <c r="B146" i="2"/>
  <c r="A146" i="2"/>
  <c r="H145" i="2"/>
  <c r="B145" i="2"/>
  <c r="A145" i="2"/>
  <c r="H144" i="2"/>
  <c r="B144" i="2"/>
  <c r="A144" i="2"/>
  <c r="H143" i="2"/>
  <c r="B143" i="2"/>
  <c r="A143" i="2"/>
  <c r="H142" i="2"/>
  <c r="B142" i="2"/>
  <c r="A142" i="2"/>
  <c r="H141" i="2"/>
  <c r="B141" i="2"/>
  <c r="A141" i="2"/>
  <c r="H140" i="2"/>
  <c r="B140" i="2"/>
  <c r="A140" i="2"/>
  <c r="H139" i="2"/>
  <c r="B139" i="2"/>
  <c r="A139" i="2"/>
  <c r="H138" i="2"/>
  <c r="B138" i="2"/>
  <c r="A138" i="2"/>
  <c r="H137" i="2"/>
  <c r="B137" i="2"/>
  <c r="A137" i="2"/>
  <c r="H136" i="2"/>
  <c r="B136" i="2"/>
  <c r="A136" i="2"/>
  <c r="H135" i="2"/>
  <c r="B135" i="2"/>
  <c r="A135" i="2"/>
  <c r="H134" i="2"/>
  <c r="B134" i="2"/>
  <c r="A134" i="2"/>
  <c r="H133" i="2"/>
  <c r="B133" i="2"/>
  <c r="A133" i="2"/>
  <c r="H132" i="2"/>
  <c r="B132" i="2"/>
  <c r="A132" i="2"/>
  <c r="H131" i="2"/>
  <c r="B131" i="2"/>
  <c r="A131" i="2"/>
  <c r="H130" i="2"/>
  <c r="B130" i="2"/>
  <c r="A130" i="2"/>
  <c r="H129" i="2"/>
  <c r="B129" i="2"/>
  <c r="A129" i="2"/>
  <c r="H128" i="2"/>
  <c r="B128" i="2"/>
  <c r="A128" i="2"/>
  <c r="H127" i="2"/>
  <c r="B127" i="2"/>
  <c r="A127" i="2"/>
  <c r="H125" i="2"/>
  <c r="B125" i="2"/>
  <c r="A125" i="2"/>
  <c r="H124" i="2"/>
  <c r="B124" i="2"/>
  <c r="A124" i="2"/>
  <c r="H123" i="2"/>
  <c r="B123" i="2"/>
  <c r="A123" i="2"/>
  <c r="H122" i="2"/>
  <c r="B122" i="2"/>
  <c r="A122" i="2"/>
  <c r="H121" i="2"/>
  <c r="B121" i="2"/>
  <c r="A121" i="2"/>
  <c r="H120" i="2"/>
  <c r="B120" i="2"/>
  <c r="A120" i="2"/>
  <c r="H119" i="2"/>
  <c r="B119" i="2"/>
  <c r="A119" i="2"/>
  <c r="H118" i="2"/>
  <c r="B118" i="2"/>
  <c r="A118" i="2"/>
  <c r="H117" i="2"/>
  <c r="B117" i="2"/>
  <c r="A117" i="2"/>
  <c r="H116" i="2"/>
  <c r="B116" i="2"/>
  <c r="A116" i="2"/>
  <c r="H115" i="2"/>
  <c r="B115" i="2"/>
  <c r="A115" i="2"/>
  <c r="H114" i="2"/>
  <c r="B114" i="2"/>
  <c r="A114" i="2"/>
  <c r="H113" i="2"/>
  <c r="B113" i="2"/>
  <c r="A113" i="2"/>
  <c r="H112" i="2"/>
  <c r="B112" i="2"/>
  <c r="A112" i="2"/>
  <c r="H111" i="2"/>
  <c r="B111" i="2"/>
  <c r="A111" i="2"/>
  <c r="H110" i="2"/>
  <c r="B110" i="2"/>
  <c r="A110" i="2"/>
  <c r="H109" i="2"/>
  <c r="B109" i="2"/>
  <c r="A109" i="2"/>
  <c r="H108" i="2"/>
  <c r="B108" i="2"/>
  <c r="A108" i="2"/>
  <c r="H107" i="2"/>
  <c r="B107" i="2"/>
  <c r="A107" i="2"/>
  <c r="H106" i="2"/>
  <c r="B106" i="2"/>
  <c r="A106" i="2"/>
  <c r="H105" i="2"/>
  <c r="B105" i="2"/>
  <c r="A105" i="2"/>
  <c r="H104" i="2"/>
  <c r="B104" i="2"/>
  <c r="A104" i="2"/>
  <c r="H103" i="2"/>
  <c r="B103" i="2"/>
  <c r="A103" i="2"/>
  <c r="H102" i="2"/>
  <c r="B102" i="2"/>
  <c r="A102" i="2"/>
  <c r="H101" i="2"/>
  <c r="B101" i="2"/>
  <c r="A101" i="2"/>
  <c r="H100" i="2"/>
  <c r="B100" i="2"/>
  <c r="A100" i="2"/>
  <c r="H99" i="2"/>
  <c r="B99" i="2"/>
  <c r="A99" i="2"/>
  <c r="H98" i="2"/>
  <c r="B98" i="2"/>
  <c r="A98" i="2"/>
  <c r="H97" i="2"/>
  <c r="B97" i="2"/>
  <c r="A97" i="2"/>
  <c r="H96" i="2"/>
  <c r="B96" i="2"/>
  <c r="A96" i="2"/>
  <c r="H95" i="2"/>
  <c r="B95" i="2"/>
  <c r="A95" i="2"/>
  <c r="H94" i="2"/>
  <c r="B94" i="2"/>
  <c r="A94" i="2"/>
  <c r="H93" i="2"/>
  <c r="B93" i="2"/>
  <c r="A93" i="2"/>
  <c r="H92" i="2"/>
  <c r="B92" i="2"/>
  <c r="A92" i="2"/>
  <c r="H91" i="2"/>
  <c r="B91" i="2"/>
  <c r="A91" i="2"/>
  <c r="H90" i="2"/>
  <c r="B90" i="2"/>
  <c r="A90" i="2"/>
  <c r="H89" i="2"/>
  <c r="B89" i="2"/>
  <c r="A89" i="2"/>
  <c r="H88" i="2"/>
  <c r="B88" i="2"/>
  <c r="A88" i="2"/>
  <c r="H87" i="2"/>
  <c r="B87" i="2"/>
  <c r="A87" i="2"/>
  <c r="H86" i="2"/>
  <c r="B86" i="2"/>
  <c r="A86" i="2"/>
  <c r="H85" i="2"/>
  <c r="B85" i="2"/>
  <c r="A85" i="2"/>
  <c r="H84" i="2"/>
  <c r="B84" i="2"/>
  <c r="A84" i="2"/>
  <c r="H83" i="2"/>
  <c r="B83" i="2"/>
  <c r="A83" i="2"/>
  <c r="H82" i="2"/>
  <c r="B82" i="2"/>
  <c r="A82" i="2"/>
  <c r="H81" i="2"/>
  <c r="B81" i="2"/>
  <c r="A81" i="2"/>
  <c r="H80" i="2"/>
  <c r="B80" i="2"/>
  <c r="A80" i="2"/>
  <c r="H79" i="2"/>
  <c r="B79" i="2"/>
  <c r="A79" i="2"/>
  <c r="H78" i="2"/>
  <c r="B78" i="2"/>
  <c r="A78" i="2"/>
  <c r="H77" i="2"/>
  <c r="B77" i="2"/>
  <c r="A77" i="2"/>
  <c r="H76" i="2"/>
  <c r="B76" i="2"/>
  <c r="A76" i="2"/>
  <c r="H75" i="2"/>
  <c r="B75" i="2"/>
  <c r="A75" i="2"/>
  <c r="H74" i="2"/>
  <c r="B74" i="2"/>
  <c r="A74" i="2"/>
  <c r="H73" i="2"/>
  <c r="B73" i="2"/>
  <c r="A73" i="2"/>
  <c r="H72" i="2"/>
  <c r="B72" i="2"/>
  <c r="A72" i="2"/>
  <c r="H71" i="2"/>
  <c r="B71" i="2"/>
  <c r="A71" i="2"/>
  <c r="H70" i="2"/>
  <c r="B70" i="2"/>
  <c r="A70" i="2"/>
  <c r="H69" i="2"/>
  <c r="B69" i="2"/>
  <c r="A69" i="2"/>
  <c r="H68" i="2"/>
  <c r="B68" i="2"/>
  <c r="A68" i="2"/>
  <c r="H67" i="2"/>
  <c r="B67" i="2"/>
  <c r="A67" i="2"/>
  <c r="H66" i="2"/>
  <c r="B66" i="2"/>
  <c r="A66" i="2"/>
  <c r="H65" i="2"/>
  <c r="B65" i="2"/>
  <c r="A65" i="2"/>
  <c r="H64" i="2"/>
  <c r="B64" i="2"/>
  <c r="A64" i="2"/>
  <c r="H63" i="2"/>
  <c r="B63" i="2"/>
  <c r="A63" i="2"/>
  <c r="H62" i="2"/>
  <c r="B62" i="2"/>
  <c r="A62" i="2"/>
  <c r="H61" i="2"/>
  <c r="B61" i="2"/>
  <c r="A61" i="2"/>
  <c r="H60" i="2"/>
  <c r="B60" i="2"/>
  <c r="A60" i="2"/>
  <c r="H59" i="2"/>
  <c r="B59" i="2"/>
  <c r="A59" i="2"/>
  <c r="H58" i="2"/>
  <c r="B58" i="2"/>
  <c r="A58" i="2"/>
  <c r="H57" i="2"/>
  <c r="B57" i="2"/>
  <c r="A57" i="2"/>
  <c r="H56" i="2"/>
  <c r="B56" i="2"/>
  <c r="A56" i="2"/>
  <c r="H55" i="2"/>
  <c r="B55" i="2"/>
  <c r="A55" i="2"/>
  <c r="H54" i="2"/>
  <c r="B54" i="2"/>
  <c r="A54" i="2"/>
  <c r="H53" i="2"/>
  <c r="B53" i="2"/>
  <c r="A53" i="2"/>
  <c r="H52" i="2"/>
  <c r="B52" i="2"/>
  <c r="A52" i="2"/>
  <c r="H51" i="2"/>
  <c r="B51" i="2"/>
  <c r="A51" i="2"/>
  <c r="H50" i="2"/>
  <c r="B50" i="2"/>
  <c r="A50" i="2"/>
  <c r="H49" i="2"/>
  <c r="B49" i="2"/>
  <c r="A49" i="2"/>
  <c r="H48" i="2"/>
  <c r="B48" i="2"/>
  <c r="A48" i="2"/>
  <c r="H47" i="2"/>
  <c r="B47" i="2"/>
  <c r="A47" i="2"/>
  <c r="H46" i="2"/>
  <c r="B46" i="2"/>
  <c r="A46" i="2"/>
  <c r="H45" i="2"/>
  <c r="B45" i="2"/>
  <c r="A45" i="2"/>
  <c r="H44" i="2"/>
  <c r="B44" i="2"/>
  <c r="A44" i="2"/>
  <c r="H43" i="2"/>
  <c r="B43" i="2"/>
  <c r="A43" i="2"/>
  <c r="H42" i="2"/>
  <c r="B42" i="2"/>
  <c r="A42" i="2"/>
  <c r="H41" i="2"/>
  <c r="B41" i="2"/>
  <c r="A41" i="2"/>
  <c r="H40" i="2"/>
  <c r="B40" i="2"/>
  <c r="A40" i="2"/>
  <c r="H39" i="2"/>
  <c r="B39" i="2"/>
  <c r="A39" i="2"/>
  <c r="H38" i="2"/>
  <c r="B38" i="2"/>
  <c r="A38" i="2"/>
  <c r="H37" i="2"/>
  <c r="B37" i="2"/>
  <c r="A37" i="2"/>
  <c r="H36" i="2"/>
  <c r="B36" i="2"/>
  <c r="A36" i="2"/>
  <c r="H35" i="2"/>
  <c r="B35" i="2"/>
  <c r="A35" i="2"/>
  <c r="H34" i="2"/>
  <c r="B34" i="2"/>
  <c r="A34" i="2"/>
  <c r="H33" i="2"/>
  <c r="B33" i="2"/>
  <c r="A33" i="2"/>
  <c r="H32" i="2"/>
  <c r="B32" i="2"/>
  <c r="A32" i="2"/>
  <c r="H31" i="2"/>
  <c r="B31" i="2"/>
  <c r="A31" i="2"/>
  <c r="H30" i="2"/>
  <c r="B30" i="2"/>
  <c r="A30" i="2"/>
  <c r="H29" i="2"/>
  <c r="B29" i="2"/>
  <c r="A29" i="2"/>
  <c r="H28" i="2"/>
  <c r="B28" i="2"/>
  <c r="A28" i="2"/>
  <c r="H27" i="2"/>
  <c r="B27" i="2"/>
  <c r="A27" i="2"/>
  <c r="H26" i="2"/>
  <c r="B26" i="2"/>
  <c r="A26" i="2"/>
  <c r="H25" i="2"/>
  <c r="B25" i="2"/>
  <c r="A25" i="2"/>
  <c r="H24" i="2"/>
  <c r="B24" i="2"/>
  <c r="A24" i="2"/>
  <c r="H23" i="2"/>
  <c r="B23" i="2"/>
  <c r="A23" i="2"/>
  <c r="H22" i="2"/>
  <c r="B22" i="2"/>
  <c r="A22" i="2"/>
  <c r="H21" i="2"/>
  <c r="B21" i="2"/>
  <c r="A21" i="2"/>
  <c r="H20" i="2"/>
  <c r="B20" i="2"/>
  <c r="A20" i="2"/>
  <c r="H19" i="2"/>
  <c r="B19" i="2"/>
  <c r="A19" i="2"/>
  <c r="H18" i="2"/>
  <c r="B18" i="2"/>
  <c r="A18" i="2"/>
  <c r="H17" i="2"/>
  <c r="B17" i="2"/>
  <c r="A17" i="2"/>
  <c r="H16" i="2"/>
  <c r="B16" i="2"/>
  <c r="A16" i="2"/>
  <c r="H15" i="2"/>
  <c r="B15" i="2"/>
  <c r="A15" i="2"/>
  <c r="H14" i="2"/>
  <c r="B14" i="2"/>
  <c r="A14" i="2"/>
  <c r="H13" i="2"/>
  <c r="B13" i="2"/>
  <c r="A13" i="2"/>
  <c r="H12" i="2"/>
  <c r="B12" i="2"/>
  <c r="A12" i="2"/>
  <c r="H11" i="2"/>
  <c r="B11" i="2"/>
  <c r="A11" i="2"/>
  <c r="H10" i="2"/>
  <c r="B10" i="2"/>
  <c r="A10" i="2"/>
  <c r="H9" i="2"/>
  <c r="B9" i="2"/>
  <c r="A9" i="2"/>
  <c r="H8" i="2"/>
  <c r="B8" i="2"/>
  <c r="A8" i="2"/>
  <c r="H7" i="2"/>
  <c r="B7" i="2"/>
  <c r="A7" i="2"/>
  <c r="H6" i="2"/>
  <c r="B6" i="2"/>
  <c r="A6" i="2"/>
  <c r="H5" i="2"/>
  <c r="B5" i="2"/>
  <c r="A5" i="2"/>
  <c r="H4" i="2"/>
  <c r="B4" i="2"/>
  <c r="A4" i="2"/>
  <c r="H3" i="2"/>
  <c r="B3" i="2"/>
  <c r="A3" i="2"/>
  <c r="D24" i="12"/>
  <c r="D23" i="12"/>
  <c r="D22" i="12"/>
  <c r="D21" i="12"/>
  <c r="D20" i="12"/>
  <c r="D19" i="12"/>
  <c r="D18" i="12"/>
  <c r="D16" i="12"/>
  <c r="D15" i="12"/>
  <c r="D13" i="12"/>
  <c r="D12" i="12"/>
  <c r="D11" i="12"/>
  <c r="D10" i="12"/>
  <c r="D8" i="12"/>
  <c r="D6" i="12"/>
  <c r="D5" i="12"/>
  <c r="D4" i="12"/>
  <c r="D3" i="12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C10" i="14"/>
  <c r="E9" i="14"/>
  <c r="D9" i="14" s="1"/>
  <c r="C9" i="14"/>
  <c r="E8" i="14"/>
  <c r="D8" i="14"/>
  <c r="C8" i="14"/>
  <c r="E7" i="14"/>
  <c r="D7" i="14"/>
  <c r="C7" i="14"/>
  <c r="E6" i="14"/>
  <c r="D6" i="14"/>
  <c r="C6" i="14"/>
  <c r="A3" i="14"/>
  <c r="A2" i="14"/>
  <c r="B40" i="7"/>
  <c r="M34" i="7"/>
  <c r="L34" i="7"/>
  <c r="K34" i="7"/>
  <c r="J34" i="7"/>
  <c r="I34" i="7"/>
  <c r="H34" i="7"/>
  <c r="G34" i="7"/>
  <c r="F34" i="7"/>
  <c r="E34" i="7"/>
  <c r="D34" i="7"/>
  <c r="C34" i="7"/>
  <c r="L33" i="7"/>
  <c r="L32" i="7"/>
  <c r="M31" i="7"/>
  <c r="L31" i="7"/>
  <c r="K31" i="7"/>
  <c r="J31" i="7"/>
  <c r="I31" i="7"/>
  <c r="H31" i="7"/>
  <c r="G31" i="7"/>
  <c r="F31" i="7"/>
  <c r="E31" i="7"/>
  <c r="D31" i="7"/>
  <c r="C31" i="7"/>
  <c r="L30" i="7"/>
  <c r="L29" i="7"/>
  <c r="L28" i="7"/>
  <c r="L27" i="7"/>
  <c r="M26" i="7"/>
  <c r="L26" i="7"/>
  <c r="K26" i="7"/>
  <c r="J26" i="7"/>
  <c r="I26" i="7"/>
  <c r="H26" i="7"/>
  <c r="G26" i="7"/>
  <c r="F26" i="7"/>
  <c r="E26" i="7"/>
  <c r="D26" i="7"/>
  <c r="C26" i="7"/>
  <c r="L25" i="7"/>
  <c r="L24" i="7"/>
  <c r="M23" i="7"/>
  <c r="L23" i="7"/>
  <c r="K23" i="7"/>
  <c r="J23" i="7"/>
  <c r="I23" i="7"/>
  <c r="H23" i="7"/>
  <c r="G23" i="7"/>
  <c r="F23" i="7"/>
  <c r="E23" i="7"/>
  <c r="D23" i="7"/>
  <c r="C23" i="7"/>
  <c r="L22" i="7"/>
  <c r="L21" i="7"/>
  <c r="L20" i="7"/>
  <c r="M19" i="7"/>
  <c r="L19" i="7"/>
  <c r="K19" i="7"/>
  <c r="J19" i="7"/>
  <c r="I19" i="7"/>
  <c r="H19" i="7"/>
  <c r="G19" i="7"/>
  <c r="F19" i="7"/>
  <c r="E19" i="7"/>
  <c r="D19" i="7"/>
  <c r="C19" i="7"/>
  <c r="L18" i="7"/>
  <c r="J18" i="7"/>
  <c r="I18" i="7"/>
  <c r="M17" i="7"/>
  <c r="L17" i="7"/>
  <c r="K17" i="7"/>
  <c r="J17" i="7"/>
  <c r="I17" i="7"/>
  <c r="H17" i="7"/>
  <c r="G17" i="7"/>
  <c r="F17" i="7"/>
  <c r="E17" i="7"/>
  <c r="D17" i="7"/>
  <c r="C17" i="7"/>
  <c r="L16" i="7"/>
  <c r="L15" i="7"/>
  <c r="M14" i="7"/>
  <c r="L14" i="7"/>
  <c r="K14" i="7"/>
  <c r="J14" i="7"/>
  <c r="I14" i="7"/>
  <c r="H14" i="7"/>
  <c r="G14" i="7"/>
  <c r="F14" i="7"/>
  <c r="E14" i="7"/>
  <c r="D14" i="7"/>
  <c r="C14" i="7"/>
  <c r="M13" i="7"/>
  <c r="L13" i="7"/>
  <c r="J13" i="7"/>
  <c r="I13" i="7"/>
  <c r="G13" i="7"/>
  <c r="F13" i="7"/>
  <c r="E13" i="7"/>
  <c r="D13" i="7"/>
  <c r="C13" i="7"/>
  <c r="A5" i="7"/>
  <c r="A4" i="7"/>
  <c r="A2" i="7"/>
  <c r="B56" i="6"/>
  <c r="D43" i="6"/>
  <c r="C43" i="6"/>
  <c r="H211" i="2" s="1"/>
  <c r="D33" i="6"/>
  <c r="C33" i="6"/>
  <c r="H202" i="2" s="1"/>
  <c r="D21" i="6"/>
  <c r="C21" i="6"/>
  <c r="H191" i="2" s="1"/>
  <c r="A5" i="6"/>
  <c r="A4" i="6"/>
  <c r="A2" i="6"/>
  <c r="B52" i="5"/>
  <c r="H45" i="5"/>
  <c r="G45" i="5"/>
  <c r="D45" i="5"/>
  <c r="C45" i="5"/>
  <c r="H44" i="5"/>
  <c r="G44" i="5"/>
  <c r="D44" i="5"/>
  <c r="C44" i="5"/>
  <c r="H42" i="5"/>
  <c r="G42" i="5"/>
  <c r="D42" i="5"/>
  <c r="C42" i="5"/>
  <c r="D38" i="5"/>
  <c r="C38" i="5"/>
  <c r="H37" i="5"/>
  <c r="G37" i="5"/>
  <c r="D37" i="5"/>
  <c r="C37" i="5"/>
  <c r="H36" i="5"/>
  <c r="G36" i="5"/>
  <c r="D36" i="5"/>
  <c r="C36" i="5"/>
  <c r="H33" i="5"/>
  <c r="G33" i="5"/>
  <c r="D33" i="5"/>
  <c r="C33" i="5"/>
  <c r="H31" i="5"/>
  <c r="G31" i="5"/>
  <c r="D31" i="5"/>
  <c r="C31" i="5"/>
  <c r="D29" i="5"/>
  <c r="C29" i="5"/>
  <c r="H27" i="5"/>
  <c r="G27" i="5"/>
  <c r="D22" i="5"/>
  <c r="C22" i="5"/>
  <c r="H16" i="5"/>
  <c r="G16" i="5"/>
  <c r="A5" i="5"/>
  <c r="A4" i="5"/>
  <c r="A2" i="5"/>
  <c r="B100" i="4"/>
  <c r="H95" i="4"/>
  <c r="G95" i="4"/>
  <c r="D95" i="4"/>
  <c r="C95" i="4"/>
  <c r="D94" i="4"/>
  <c r="C94" i="4"/>
  <c r="D92" i="4"/>
  <c r="C92" i="4"/>
  <c r="D85" i="4"/>
  <c r="C85" i="4"/>
  <c r="H79" i="4"/>
  <c r="G79" i="4"/>
  <c r="D79" i="4"/>
  <c r="C79" i="4"/>
  <c r="D76" i="4"/>
  <c r="C76" i="4"/>
  <c r="H71" i="4"/>
  <c r="G71" i="4"/>
  <c r="D65" i="4"/>
  <c r="C65" i="4"/>
  <c r="H61" i="4"/>
  <c r="G61" i="4"/>
  <c r="H56" i="4"/>
  <c r="G56" i="4"/>
  <c r="D56" i="4"/>
  <c r="C56" i="4"/>
  <c r="D52" i="4"/>
  <c r="C52" i="4"/>
  <c r="H50" i="4"/>
  <c r="G50" i="4"/>
  <c r="D46" i="4"/>
  <c r="C46" i="4"/>
  <c r="D40" i="4"/>
  <c r="C40" i="4"/>
  <c r="H37" i="4"/>
  <c r="G37" i="4"/>
  <c r="D35" i="4"/>
  <c r="C35" i="4"/>
  <c r="H34" i="4"/>
  <c r="G34" i="4"/>
  <c r="D33" i="4"/>
  <c r="C33" i="4"/>
  <c r="H28" i="4"/>
  <c r="G28" i="4"/>
  <c r="D28" i="4"/>
  <c r="C28" i="4"/>
  <c r="H26" i="4"/>
  <c r="G26" i="4"/>
  <c r="H22" i="4"/>
  <c r="G22" i="4"/>
  <c r="D20" i="4"/>
  <c r="C20" i="4"/>
  <c r="H18" i="4"/>
  <c r="G18" i="4"/>
  <c r="A5" i="4"/>
  <c r="A4" i="4"/>
  <c r="A2" i="4"/>
  <c r="AA3" i="1"/>
  <c r="AA2" i="1"/>
  <c r="B54" i="6" s="1"/>
  <c r="AA1" i="1"/>
  <c r="C105" i="2" s="1"/>
  <c r="B50" i="5" l="1"/>
  <c r="B38" i="7"/>
  <c r="B98" i="4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335" i="2"/>
  <c r="C1334" i="2"/>
  <c r="C1333" i="2"/>
  <c r="C1332" i="2"/>
  <c r="C1331" i="2"/>
  <c r="C1330" i="2"/>
  <c r="C1329" i="2"/>
  <c r="C1328" i="2"/>
  <c r="C1327" i="2"/>
  <c r="C1326" i="2"/>
  <c r="C1325" i="2"/>
  <c r="C1324" i="2"/>
  <c r="C1323" i="2"/>
  <c r="C1322" i="2"/>
  <c r="C1321" i="2"/>
  <c r="C1320" i="2"/>
  <c r="C1319" i="2"/>
  <c r="C1318" i="2"/>
  <c r="C1317" i="2"/>
  <c r="C1316" i="2"/>
  <c r="C1315" i="2"/>
  <c r="C1314" i="2"/>
  <c r="C1313" i="2"/>
  <c r="C1312" i="2"/>
  <c r="C1311" i="2"/>
  <c r="C1310" i="2"/>
  <c r="C1309" i="2"/>
  <c r="C1308" i="2"/>
  <c r="C1307" i="2"/>
  <c r="C1306" i="2"/>
  <c r="C1305" i="2"/>
  <c r="C1304" i="2"/>
  <c r="C1303" i="2"/>
  <c r="C1302" i="2"/>
  <c r="C1301" i="2"/>
  <c r="C1300" i="2"/>
  <c r="C1299" i="2"/>
  <c r="C1298" i="2"/>
  <c r="C1297" i="2"/>
  <c r="C1296" i="2"/>
  <c r="C1294" i="2"/>
  <c r="C1293" i="2"/>
  <c r="C1292" i="2"/>
  <c r="C1291" i="2"/>
  <c r="C1290" i="2"/>
  <c r="C1289" i="2"/>
  <c r="C1288" i="2"/>
  <c r="C1287" i="2"/>
  <c r="C1286" i="2"/>
  <c r="C1285" i="2"/>
  <c r="C1284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70" i="2"/>
  <c r="C1269" i="2"/>
  <c r="C1268" i="2"/>
  <c r="C1267" i="2"/>
  <c r="C1266" i="2"/>
  <c r="C1265" i="2"/>
  <c r="C1264" i="2"/>
  <c r="C1263" i="2"/>
  <c r="C1262" i="2"/>
  <c r="C1261" i="2"/>
  <c r="C1260" i="2"/>
  <c r="C1259" i="2"/>
  <c r="C1258" i="2"/>
  <c r="C1257" i="2"/>
  <c r="C1256" i="2"/>
  <c r="C1255" i="2"/>
  <c r="C1254" i="2"/>
  <c r="C1253" i="2"/>
  <c r="C1252" i="2"/>
  <c r="C1251" i="2"/>
  <c r="C1250" i="2"/>
  <c r="C1249" i="2"/>
  <c r="C1248" i="2"/>
  <c r="C1247" i="2"/>
  <c r="C1246" i="2"/>
  <c r="C1245" i="2"/>
  <c r="C1244" i="2"/>
  <c r="C1243" i="2"/>
  <c r="C1242" i="2"/>
  <c r="C1241" i="2"/>
  <c r="C1240" i="2"/>
  <c r="C1239" i="2"/>
  <c r="C1238" i="2"/>
  <c r="C1237" i="2"/>
  <c r="C1236" i="2"/>
  <c r="C1235" i="2"/>
  <c r="C1234" i="2"/>
  <c r="C1233" i="2"/>
  <c r="C1232" i="2"/>
  <c r="C1231" i="2"/>
  <c r="C1230" i="2"/>
  <c r="C1229" i="2"/>
  <c r="C1228" i="2"/>
  <c r="C1227" i="2"/>
  <c r="C1226" i="2"/>
  <c r="C1225" i="2"/>
  <c r="C1224" i="2"/>
  <c r="C1223" i="2"/>
  <c r="C1222" i="2"/>
  <c r="C1221" i="2"/>
  <c r="C1220" i="2"/>
  <c r="C1219" i="2"/>
  <c r="C1218" i="2"/>
  <c r="C1217" i="2"/>
  <c r="C1216" i="2"/>
  <c r="C1215" i="2"/>
  <c r="C1214" i="2"/>
  <c r="C1213" i="2"/>
  <c r="C1212" i="2"/>
  <c r="C1211" i="2"/>
  <c r="C1210" i="2"/>
  <c r="C1209" i="2"/>
  <c r="C1208" i="2"/>
  <c r="C1207" i="2"/>
  <c r="C1206" i="2"/>
  <c r="C1205" i="2"/>
  <c r="C1204" i="2"/>
  <c r="C1203" i="2"/>
  <c r="C1202" i="2"/>
  <c r="C1201" i="2"/>
  <c r="C1200" i="2"/>
  <c r="C1199" i="2"/>
  <c r="C1198" i="2"/>
  <c r="C1197" i="2"/>
  <c r="C1195" i="2"/>
  <c r="C1194" i="2"/>
  <c r="C1193" i="2"/>
  <c r="C1192" i="2"/>
  <c r="C1191" i="2"/>
  <c r="C1190" i="2"/>
  <c r="C1189" i="2"/>
  <c r="C1188" i="2"/>
  <c r="C1187" i="2"/>
  <c r="C1186" i="2"/>
  <c r="C1185" i="2"/>
  <c r="C1184" i="2"/>
  <c r="C1183" i="2"/>
  <c r="C1182" i="2"/>
  <c r="C1181" i="2"/>
  <c r="C1180" i="2"/>
  <c r="C1179" i="2"/>
  <c r="C1178" i="2"/>
  <c r="C1177" i="2"/>
  <c r="C1176" i="2"/>
  <c r="C1175" i="2"/>
  <c r="C1174" i="2"/>
  <c r="C1173" i="2"/>
  <c r="C1172" i="2"/>
  <c r="C1171" i="2"/>
  <c r="C1170" i="2"/>
  <c r="C1169" i="2"/>
  <c r="C1168" i="2"/>
  <c r="C1167" i="2"/>
  <c r="C1166" i="2"/>
  <c r="C1165" i="2"/>
  <c r="C1164" i="2"/>
  <c r="C1163" i="2"/>
  <c r="C1162" i="2"/>
  <c r="C1161" i="2"/>
  <c r="C1160" i="2"/>
  <c r="C1159" i="2"/>
  <c r="C1158" i="2"/>
  <c r="C1157" i="2"/>
  <c r="C1156" i="2"/>
  <c r="C1155" i="2"/>
  <c r="C1154" i="2"/>
  <c r="C1153" i="2"/>
  <c r="C1152" i="2"/>
  <c r="C1151" i="2"/>
  <c r="C1150" i="2"/>
  <c r="C1149" i="2"/>
  <c r="C1148" i="2"/>
  <c r="C1147" i="2"/>
  <c r="C1146" i="2"/>
  <c r="C1145" i="2"/>
  <c r="C1144" i="2"/>
  <c r="C1143" i="2"/>
  <c r="C1142" i="2"/>
  <c r="C1141" i="2"/>
  <c r="C1140" i="2"/>
  <c r="C1139" i="2"/>
  <c r="C1138" i="2"/>
  <c r="C1137" i="2"/>
  <c r="C1136" i="2"/>
  <c r="C1135" i="2"/>
  <c r="C1134" i="2"/>
  <c r="C1133" i="2"/>
  <c r="C1132" i="2"/>
  <c r="C1131" i="2"/>
  <c r="C1130" i="2"/>
  <c r="C1129" i="2"/>
  <c r="C1128" i="2"/>
  <c r="C1127" i="2"/>
  <c r="C1126" i="2"/>
  <c r="C1125" i="2"/>
  <c r="C1124" i="2"/>
  <c r="C1123" i="2"/>
  <c r="C1122" i="2"/>
  <c r="C1121" i="2"/>
  <c r="C1120" i="2"/>
  <c r="C1119" i="2"/>
  <c r="C1118" i="2"/>
  <c r="C1117" i="2"/>
  <c r="C1116" i="2"/>
  <c r="C1115" i="2"/>
  <c r="C1114" i="2"/>
  <c r="C1113" i="2"/>
  <c r="C1112" i="2"/>
  <c r="C1111" i="2"/>
  <c r="C1110" i="2"/>
  <c r="C1109" i="2"/>
  <c r="C1108" i="2"/>
  <c r="C1107" i="2"/>
  <c r="C1106" i="2"/>
  <c r="C1105" i="2"/>
  <c r="C1104" i="2"/>
  <c r="C1103" i="2"/>
  <c r="C1102" i="2"/>
  <c r="C1101" i="2"/>
  <c r="C1100" i="2"/>
  <c r="C1099" i="2"/>
  <c r="C1098" i="2"/>
  <c r="C1097" i="2"/>
  <c r="C1096" i="2"/>
  <c r="C1095" i="2"/>
  <c r="C1094" i="2"/>
  <c r="C1093" i="2"/>
  <c r="C1092" i="2"/>
  <c r="C1091" i="2"/>
  <c r="C1090" i="2"/>
  <c r="C1089" i="2"/>
  <c r="C1088" i="2"/>
  <c r="C1087" i="2"/>
  <c r="C1086" i="2"/>
  <c r="C1085" i="2"/>
  <c r="C1084" i="2"/>
  <c r="C1083" i="2"/>
  <c r="C1082" i="2"/>
  <c r="C1081" i="2"/>
  <c r="C1080" i="2"/>
  <c r="C1079" i="2"/>
  <c r="C1078" i="2"/>
  <c r="C1077" i="2"/>
  <c r="C1076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62" i="2"/>
  <c r="C1061" i="2"/>
  <c r="C1060" i="2"/>
  <c r="C1059" i="2"/>
  <c r="C1058" i="2"/>
  <c r="C1057" i="2"/>
  <c r="C1056" i="2"/>
  <c r="C1055" i="2"/>
  <c r="C1054" i="2"/>
  <c r="C1053" i="2"/>
  <c r="C1052" i="2"/>
  <c r="C1051" i="2"/>
  <c r="C1050" i="2"/>
  <c r="C1049" i="2"/>
  <c r="C1048" i="2"/>
  <c r="C1047" i="2"/>
  <c r="C1046" i="2"/>
  <c r="C1045" i="2"/>
  <c r="C1044" i="2"/>
  <c r="C1043" i="2"/>
  <c r="C1042" i="2"/>
  <c r="C1041" i="2"/>
  <c r="C1040" i="2"/>
  <c r="C1039" i="2"/>
  <c r="C1038" i="2"/>
  <c r="C1037" i="2"/>
  <c r="C1036" i="2"/>
  <c r="C1035" i="2"/>
  <c r="C1034" i="2"/>
  <c r="C1033" i="2"/>
  <c r="C1032" i="2"/>
  <c r="C1031" i="2"/>
  <c r="C1030" i="2"/>
  <c r="C1029" i="2"/>
  <c r="C1028" i="2"/>
  <c r="C1027" i="2"/>
  <c r="C1026" i="2"/>
  <c r="C1025" i="2"/>
  <c r="C1024" i="2"/>
  <c r="C1023" i="2"/>
  <c r="C1022" i="2"/>
  <c r="C1021" i="2"/>
  <c r="C1020" i="2"/>
  <c r="C1019" i="2"/>
  <c r="C1018" i="2"/>
  <c r="C1017" i="2"/>
  <c r="C1016" i="2"/>
  <c r="C1015" i="2"/>
  <c r="C1014" i="2"/>
  <c r="C1013" i="2"/>
  <c r="C1012" i="2"/>
  <c r="C1011" i="2"/>
  <c r="C1010" i="2"/>
  <c r="C1009" i="2"/>
  <c r="C1008" i="2"/>
  <c r="C1007" i="2"/>
  <c r="C1006" i="2"/>
  <c r="C1005" i="2"/>
  <c r="C1004" i="2"/>
  <c r="C1003" i="2"/>
  <c r="C1002" i="2"/>
  <c r="C1001" i="2"/>
  <c r="C1000" i="2"/>
  <c r="C999" i="2"/>
  <c r="C998" i="2"/>
  <c r="C997" i="2"/>
  <c r="C996" i="2"/>
  <c r="C995" i="2"/>
  <c r="C994" i="2"/>
  <c r="C214" i="2"/>
  <c r="C213" i="2"/>
  <c r="C211" i="2"/>
  <c r="C210" i="2"/>
  <c r="C209" i="2"/>
  <c r="C208" i="2"/>
  <c r="C207" i="2"/>
  <c r="C206" i="2"/>
  <c r="C205" i="2"/>
  <c r="C204" i="2"/>
  <c r="C203" i="2"/>
  <c r="C191" i="2"/>
  <c r="C190" i="2"/>
  <c r="C189" i="2"/>
  <c r="C188" i="2"/>
  <c r="C187" i="2"/>
  <c r="C186" i="2"/>
  <c r="C185" i="2"/>
  <c r="C184" i="2"/>
  <c r="C183" i="2"/>
  <c r="C182" i="2"/>
  <c r="C181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993" i="2"/>
  <c r="C992" i="2"/>
  <c r="C991" i="2"/>
  <c r="C990" i="2"/>
  <c r="C989" i="2"/>
  <c r="C988" i="2"/>
  <c r="C987" i="2"/>
  <c r="C986" i="2"/>
  <c r="C985" i="2"/>
  <c r="C984" i="2"/>
  <c r="C983" i="2"/>
  <c r="C982" i="2"/>
  <c r="C981" i="2"/>
  <c r="C980" i="2"/>
  <c r="C979" i="2"/>
  <c r="C978" i="2"/>
  <c r="C977" i="2"/>
  <c r="C976" i="2"/>
  <c r="C975" i="2"/>
  <c r="C974" i="2"/>
  <c r="C973" i="2"/>
  <c r="C972" i="2"/>
  <c r="C971" i="2"/>
  <c r="C970" i="2"/>
  <c r="C969" i="2"/>
  <c r="C968" i="2"/>
  <c r="C967" i="2"/>
  <c r="C966" i="2"/>
  <c r="C965" i="2"/>
  <c r="C964" i="2"/>
  <c r="C963" i="2"/>
  <c r="C962" i="2"/>
  <c r="C961" i="2"/>
  <c r="C960" i="2"/>
  <c r="C959" i="2"/>
  <c r="C958" i="2"/>
  <c r="C957" i="2"/>
  <c r="C956" i="2"/>
  <c r="C955" i="2"/>
  <c r="C954" i="2"/>
  <c r="C953" i="2"/>
  <c r="C952" i="2"/>
  <c r="C951" i="2"/>
  <c r="C950" i="2"/>
  <c r="C949" i="2"/>
  <c r="C948" i="2"/>
  <c r="C947" i="2"/>
  <c r="C946" i="2"/>
  <c r="C945" i="2"/>
  <c r="C944" i="2"/>
  <c r="C943" i="2"/>
  <c r="C942" i="2"/>
  <c r="C941" i="2"/>
  <c r="C940" i="2"/>
  <c r="C939" i="2"/>
  <c r="C938" i="2"/>
  <c r="C937" i="2"/>
  <c r="C936" i="2"/>
  <c r="C935" i="2"/>
  <c r="C934" i="2"/>
  <c r="C933" i="2"/>
  <c r="C932" i="2"/>
  <c r="C931" i="2"/>
  <c r="C930" i="2"/>
  <c r="C929" i="2"/>
  <c r="C928" i="2"/>
  <c r="C927" i="2"/>
  <c r="C926" i="2"/>
  <c r="C925" i="2"/>
  <c r="C924" i="2"/>
  <c r="C923" i="2"/>
  <c r="C922" i="2"/>
  <c r="C921" i="2"/>
  <c r="C920" i="2"/>
  <c r="C919" i="2"/>
  <c r="C918" i="2"/>
  <c r="C917" i="2"/>
  <c r="C916" i="2"/>
  <c r="C915" i="2"/>
  <c r="C914" i="2"/>
  <c r="C913" i="2"/>
  <c r="C912" i="2"/>
  <c r="C910" i="2"/>
  <c r="C909" i="2"/>
  <c r="C908" i="2"/>
  <c r="C907" i="2"/>
  <c r="C906" i="2"/>
  <c r="C905" i="2"/>
  <c r="C904" i="2"/>
  <c r="C903" i="2"/>
  <c r="C902" i="2"/>
  <c r="C901" i="2"/>
  <c r="C900" i="2"/>
  <c r="C899" i="2"/>
  <c r="C898" i="2"/>
  <c r="C897" i="2"/>
  <c r="C896" i="2"/>
  <c r="C895" i="2"/>
  <c r="C894" i="2"/>
  <c r="C893" i="2"/>
  <c r="C892" i="2"/>
  <c r="C891" i="2"/>
  <c r="C890" i="2"/>
  <c r="C889" i="2"/>
  <c r="C888" i="2"/>
  <c r="C887" i="2"/>
  <c r="C886" i="2"/>
  <c r="C885" i="2"/>
  <c r="C884" i="2"/>
  <c r="C883" i="2"/>
  <c r="C882" i="2"/>
  <c r="C881" i="2"/>
  <c r="C880" i="2"/>
  <c r="C879" i="2"/>
  <c r="C878" i="2"/>
  <c r="C877" i="2"/>
  <c r="C876" i="2"/>
  <c r="C875" i="2"/>
  <c r="C874" i="2"/>
  <c r="C873" i="2"/>
  <c r="C872" i="2"/>
  <c r="C871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835" i="2"/>
  <c r="C834" i="2"/>
  <c r="C833" i="2"/>
  <c r="C832" i="2"/>
  <c r="C831" i="2"/>
  <c r="C830" i="2"/>
  <c r="C829" i="2"/>
  <c r="C828" i="2"/>
  <c r="C827" i="2"/>
  <c r="C826" i="2"/>
  <c r="C825" i="2"/>
  <c r="C824" i="2"/>
  <c r="C823" i="2"/>
  <c r="C822" i="2"/>
  <c r="C821" i="2"/>
  <c r="C820" i="2"/>
  <c r="C819" i="2"/>
  <c r="C818" i="2"/>
  <c r="C817" i="2"/>
  <c r="C816" i="2"/>
  <c r="C815" i="2"/>
  <c r="C814" i="2"/>
  <c r="C813" i="2"/>
  <c r="C812" i="2"/>
  <c r="C811" i="2"/>
  <c r="C810" i="2"/>
  <c r="C809" i="2"/>
  <c r="C808" i="2"/>
  <c r="C807" i="2"/>
  <c r="C806" i="2"/>
  <c r="C805" i="2"/>
  <c r="C804" i="2"/>
  <c r="C803" i="2"/>
  <c r="C802" i="2"/>
  <c r="C801" i="2"/>
  <c r="C800" i="2"/>
  <c r="C799" i="2"/>
  <c r="C798" i="2"/>
  <c r="C797" i="2"/>
  <c r="C796" i="2"/>
  <c r="C795" i="2"/>
  <c r="C794" i="2"/>
  <c r="C793" i="2"/>
  <c r="C792" i="2"/>
  <c r="C791" i="2"/>
  <c r="C790" i="2"/>
  <c r="C789" i="2"/>
  <c r="C788" i="2"/>
  <c r="C787" i="2"/>
  <c r="C786" i="2"/>
  <c r="C785" i="2"/>
  <c r="C784" i="2"/>
  <c r="C783" i="2"/>
  <c r="C782" i="2"/>
  <c r="C781" i="2"/>
  <c r="C780" i="2"/>
  <c r="C779" i="2"/>
  <c r="C778" i="2"/>
  <c r="C777" i="2"/>
  <c r="C776" i="2"/>
  <c r="C775" i="2"/>
  <c r="C774" i="2"/>
  <c r="C773" i="2"/>
  <c r="C772" i="2"/>
  <c r="C771" i="2"/>
  <c r="C770" i="2"/>
  <c r="C769" i="2"/>
  <c r="C768" i="2"/>
  <c r="C767" i="2"/>
  <c r="C766" i="2"/>
  <c r="C765" i="2"/>
  <c r="C764" i="2"/>
  <c r="C763" i="2"/>
  <c r="C762" i="2"/>
  <c r="C761" i="2"/>
  <c r="C760" i="2"/>
  <c r="C759" i="2"/>
  <c r="C758" i="2"/>
  <c r="C757" i="2"/>
  <c r="C756" i="2"/>
  <c r="C755" i="2"/>
  <c r="C754" i="2"/>
  <c r="C753" i="2"/>
  <c r="C752" i="2"/>
  <c r="C751" i="2"/>
  <c r="C750" i="2"/>
  <c r="C749" i="2"/>
  <c r="C748" i="2"/>
  <c r="C747" i="2"/>
  <c r="C746" i="2"/>
  <c r="C745" i="2"/>
  <c r="C744" i="2"/>
  <c r="C743" i="2"/>
  <c r="C742" i="2"/>
  <c r="C741" i="2"/>
  <c r="C740" i="2"/>
  <c r="C739" i="2"/>
  <c r="C738" i="2"/>
  <c r="C737" i="2"/>
  <c r="C736" i="2"/>
  <c r="C735" i="2"/>
  <c r="C734" i="2"/>
  <c r="C733" i="2"/>
  <c r="C732" i="2"/>
  <c r="C731" i="2"/>
  <c r="C730" i="2"/>
  <c r="C729" i="2"/>
  <c r="C728" i="2"/>
  <c r="C727" i="2"/>
  <c r="C726" i="2"/>
  <c r="C725" i="2"/>
  <c r="C724" i="2"/>
  <c r="C723" i="2"/>
  <c r="C722" i="2"/>
  <c r="C721" i="2"/>
  <c r="C720" i="2"/>
  <c r="C719" i="2"/>
  <c r="C718" i="2"/>
  <c r="C717" i="2"/>
  <c r="C716" i="2"/>
  <c r="C715" i="2"/>
  <c r="C714" i="2"/>
  <c r="C713" i="2"/>
  <c r="C712" i="2"/>
  <c r="C711" i="2"/>
  <c r="C710" i="2"/>
  <c r="C709" i="2"/>
  <c r="C708" i="2"/>
  <c r="C707" i="2"/>
  <c r="C706" i="2"/>
  <c r="C705" i="2"/>
  <c r="C704" i="2"/>
  <c r="C703" i="2"/>
  <c r="C702" i="2"/>
  <c r="C701" i="2"/>
  <c r="C700" i="2"/>
  <c r="C699" i="2"/>
  <c r="C698" i="2"/>
  <c r="C697" i="2"/>
  <c r="C696" i="2"/>
  <c r="C695" i="2"/>
  <c r="C694" i="2"/>
  <c r="C693" i="2"/>
  <c r="C692" i="2"/>
  <c r="C691" i="2"/>
  <c r="C690" i="2"/>
  <c r="C689" i="2"/>
  <c r="C688" i="2"/>
  <c r="C687" i="2"/>
  <c r="C686" i="2"/>
  <c r="C685" i="2"/>
  <c r="C684" i="2"/>
  <c r="C683" i="2"/>
  <c r="C682" i="2"/>
  <c r="C681" i="2"/>
  <c r="C680" i="2"/>
  <c r="C679" i="2"/>
  <c r="C678" i="2"/>
  <c r="C677" i="2"/>
  <c r="C676" i="2"/>
  <c r="C675" i="2"/>
  <c r="C674" i="2"/>
  <c r="C673" i="2"/>
  <c r="C672" i="2"/>
  <c r="C671" i="2"/>
  <c r="C670" i="2"/>
  <c r="C669" i="2"/>
  <c r="C668" i="2"/>
  <c r="C667" i="2"/>
  <c r="C666" i="2"/>
  <c r="C665" i="2"/>
  <c r="C664" i="2"/>
  <c r="C663" i="2"/>
  <c r="C662" i="2"/>
  <c r="C661" i="2"/>
  <c r="C660" i="2"/>
  <c r="C659" i="2"/>
  <c r="C658" i="2"/>
  <c r="C657" i="2"/>
  <c r="C656" i="2"/>
  <c r="C655" i="2"/>
  <c r="C654" i="2"/>
  <c r="C653" i="2"/>
  <c r="C652" i="2"/>
  <c r="C651" i="2"/>
  <c r="C650" i="2"/>
  <c r="C649" i="2"/>
  <c r="C648" i="2"/>
  <c r="C647" i="2"/>
  <c r="C646" i="2"/>
  <c r="C645" i="2"/>
  <c r="C644" i="2"/>
  <c r="C643" i="2"/>
  <c r="C642" i="2"/>
  <c r="C641" i="2"/>
  <c r="C640" i="2"/>
  <c r="C639" i="2"/>
  <c r="C638" i="2"/>
  <c r="C637" i="2"/>
  <c r="C636" i="2"/>
  <c r="C635" i="2"/>
  <c r="C634" i="2"/>
  <c r="C633" i="2"/>
  <c r="C632" i="2"/>
  <c r="C631" i="2"/>
  <c r="C630" i="2"/>
  <c r="C629" i="2"/>
  <c r="C628" i="2"/>
  <c r="C627" i="2"/>
  <c r="C626" i="2"/>
  <c r="C625" i="2"/>
  <c r="C624" i="2"/>
  <c r="C623" i="2"/>
  <c r="C622" i="2"/>
  <c r="C621" i="2"/>
  <c r="C620" i="2"/>
  <c r="C619" i="2"/>
  <c r="C618" i="2"/>
  <c r="C617" i="2"/>
  <c r="C616" i="2"/>
  <c r="C615" i="2"/>
  <c r="C614" i="2"/>
  <c r="C613" i="2"/>
  <c r="C612" i="2"/>
  <c r="C611" i="2"/>
  <c r="C610" i="2"/>
  <c r="C609" i="2"/>
  <c r="C608" i="2"/>
  <c r="C607" i="2"/>
  <c r="C606" i="2"/>
  <c r="C605" i="2"/>
  <c r="C604" i="2"/>
  <c r="C603" i="2"/>
  <c r="C602" i="2"/>
  <c r="C601" i="2"/>
  <c r="C600" i="2"/>
  <c r="C599" i="2"/>
  <c r="C598" i="2"/>
  <c r="C597" i="2"/>
  <c r="C596" i="2"/>
  <c r="C595" i="2"/>
  <c r="C594" i="2"/>
  <c r="C593" i="2"/>
  <c r="C592" i="2"/>
  <c r="C591" i="2"/>
  <c r="C590" i="2"/>
  <c r="C589" i="2"/>
  <c r="C588" i="2"/>
  <c r="C587" i="2"/>
  <c r="C586" i="2"/>
  <c r="C585" i="2"/>
  <c r="C584" i="2"/>
  <c r="C583" i="2"/>
  <c r="C582" i="2"/>
  <c r="C581" i="2"/>
  <c r="C580" i="2"/>
  <c r="C579" i="2"/>
  <c r="C578" i="2"/>
  <c r="C577" i="2"/>
  <c r="C576" i="2"/>
  <c r="C575" i="2"/>
  <c r="C574" i="2"/>
  <c r="C573" i="2"/>
  <c r="C572" i="2"/>
  <c r="C571" i="2"/>
  <c r="C570" i="2"/>
  <c r="C569" i="2"/>
  <c r="C568" i="2"/>
  <c r="C567" i="2"/>
  <c r="C566" i="2"/>
  <c r="C565" i="2"/>
  <c r="C564" i="2"/>
  <c r="C563" i="2"/>
  <c r="C562" i="2"/>
  <c r="C561" i="2"/>
  <c r="C560" i="2"/>
  <c r="C559" i="2"/>
  <c r="C558" i="2"/>
  <c r="C557" i="2"/>
  <c r="C556" i="2"/>
  <c r="C555" i="2"/>
  <c r="C554" i="2"/>
  <c r="C553" i="2"/>
  <c r="C552" i="2"/>
  <c r="C551" i="2"/>
  <c r="C550" i="2"/>
  <c r="C549" i="2"/>
  <c r="C548" i="2"/>
  <c r="C547" i="2"/>
  <c r="C546" i="2"/>
  <c r="C545" i="2"/>
  <c r="C544" i="2"/>
  <c r="C543" i="2"/>
  <c r="C542" i="2"/>
  <c r="C541" i="2"/>
  <c r="C540" i="2"/>
  <c r="C539" i="2"/>
  <c r="C538" i="2"/>
  <c r="C537" i="2"/>
  <c r="C536" i="2"/>
  <c r="C535" i="2"/>
  <c r="C534" i="2"/>
  <c r="C533" i="2"/>
  <c r="C532" i="2"/>
  <c r="C531" i="2"/>
  <c r="C530" i="2"/>
  <c r="C529" i="2"/>
  <c r="C528" i="2"/>
  <c r="C527" i="2"/>
  <c r="C526" i="2"/>
  <c r="C525" i="2"/>
  <c r="C524" i="2"/>
  <c r="C523" i="2"/>
  <c r="C522" i="2"/>
  <c r="C521" i="2"/>
  <c r="C520" i="2"/>
  <c r="C519" i="2"/>
  <c r="C518" i="2"/>
  <c r="C517" i="2"/>
  <c r="C516" i="2"/>
  <c r="C515" i="2"/>
  <c r="C514" i="2"/>
  <c r="C513" i="2"/>
  <c r="C512" i="2"/>
  <c r="C511" i="2"/>
  <c r="C510" i="2"/>
  <c r="C509" i="2"/>
  <c r="C508" i="2"/>
  <c r="C507" i="2"/>
  <c r="C506" i="2"/>
  <c r="C505" i="2"/>
  <c r="C504" i="2"/>
  <c r="C503" i="2"/>
  <c r="C502" i="2"/>
  <c r="C501" i="2"/>
  <c r="C500" i="2"/>
  <c r="C499" i="2"/>
  <c r="C498" i="2"/>
  <c r="C497" i="2"/>
  <c r="C496" i="2"/>
  <c r="C495" i="2"/>
  <c r="C494" i="2"/>
  <c r="C493" i="2"/>
  <c r="C492" i="2"/>
  <c r="C491" i="2"/>
  <c r="C490" i="2"/>
  <c r="C489" i="2"/>
  <c r="C488" i="2"/>
  <c r="C487" i="2"/>
  <c r="C486" i="2"/>
  <c r="C485" i="2"/>
  <c r="C484" i="2"/>
  <c r="C483" i="2"/>
  <c r="C482" i="2"/>
  <c r="C202" i="2"/>
  <c r="C201" i="2"/>
  <c r="C200" i="2"/>
  <c r="C199" i="2"/>
  <c r="C198" i="2"/>
  <c r="C197" i="2"/>
  <c r="C196" i="2"/>
  <c r="C195" i="2"/>
  <c r="C194" i="2"/>
  <c r="C193" i="2"/>
  <c r="C192" i="2"/>
  <c r="A6" i="4"/>
  <c r="A6" i="5"/>
  <c r="A6" i="6"/>
  <c r="A6" i="7"/>
  <c r="C212" i="2"/>
  <c r="C215" i="2"/>
  <c r="C216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D44" i="6"/>
  <c r="D46" i="6" s="1"/>
  <c r="C44" i="6"/>
  <c r="H212" i="2" l="1"/>
  <c r="C46" i="6"/>
  <c r="H214" i="2" l="1"/>
  <c r="E10" i="14"/>
  <c r="D10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>
      <text>
        <r>
          <rPr>
            <b/>
            <sz val="12"/>
            <rFont val="Tahoma"/>
            <charset val="204"/>
          </rPr>
          <t xml:space="preserve">Vilislav Sofroniev:
</t>
        </r>
        <r>
          <rPr>
            <sz val="12"/>
            <rFont val="Tahoma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charset val="204"/>
          </rPr>
          <t>Текст</t>
        </r>
        <r>
          <rPr>
            <sz val="12"/>
            <rFont val="Tahoma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rFont val="Tahoma"/>
            <charset val="204"/>
          </rPr>
          <t>Задължително</t>
        </r>
        <r>
          <rPr>
            <sz val="12"/>
            <rFont val="Tahoma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<sst xmlns="http://schemas.openxmlformats.org/spreadsheetml/2006/main" count="3887" uniqueCount="913">
  <si>
    <t>СПРАВКИ</t>
  </si>
  <si>
    <t>уведомления - първо, трето и четвърто тримесечие</t>
  </si>
  <si>
    <t>на консолидирана основа</t>
  </si>
  <si>
    <t>по чл. 15, ал. 1 от Наредба № 2</t>
  </si>
  <si>
    <t>за публични дружества, други емитенти на ценни книжа, 
акционерни дружества със специална инвестиционна цел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</si>
  <si>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</si>
  <si>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</si>
  <si>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</si>
  <si>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</si>
  <si>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</si>
  <si>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</si>
  <si>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КОРПОРАЦИЯ ЗА ТЕХНОЛОГИИ И ИНОВАЦИИ АД</t>
  </si>
  <si>
    <t>Тип лице:</t>
  </si>
  <si>
    <t>Публично дружество</t>
  </si>
  <si>
    <t>ЕИК:</t>
  </si>
  <si>
    <t>115086942</t>
  </si>
  <si>
    <t>Представляващ/и:</t>
  </si>
  <si>
    <t>Петър Нейчев Нейчев</t>
  </si>
  <si>
    <t>Начин на представляване:</t>
  </si>
  <si>
    <t>Изпълнителен директор</t>
  </si>
  <si>
    <t>Адрес на управление:</t>
  </si>
  <si>
    <t>гр.Пловдив  бул.Христо Ботев №27 А</t>
  </si>
  <si>
    <t>Адрес за кореспонденция:</t>
  </si>
  <si>
    <t>Телефон:</t>
  </si>
  <si>
    <t>Факс:</t>
  </si>
  <si>
    <t>E-mail:</t>
  </si>
  <si>
    <t>saedinenie.office@gmail.com</t>
  </si>
  <si>
    <t>Уеб сайт:</t>
  </si>
  <si>
    <t>www.saedinenie.com</t>
  </si>
  <si>
    <t>Медия:</t>
  </si>
  <si>
    <t>www.financebg.com</t>
  </si>
  <si>
    <t>Съставител на отчета:</t>
  </si>
  <si>
    <t>МДН Финанс ЕООД - Мирослава Николова</t>
  </si>
  <si>
    <t>Длъжност на съставителя:</t>
  </si>
  <si>
    <t>Гл.счетоводител</t>
  </si>
  <si>
    <t>Версия на шаблона:</t>
  </si>
  <si>
    <t>1.0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</si>
  <si>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</si>
  <si>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</si>
  <si>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</si>
  <si>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</si>
  <si>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</si>
  <si>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</si>
  <si>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</si>
  <si>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</si>
  <si>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</si>
  <si>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</si>
  <si>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</si>
  <si>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</si>
  <si>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</si>
  <si>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</si>
  <si>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</si>
  <si>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</si>
  <si>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</si>
  <si>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</si>
  <si>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</si>
  <si>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</si>
  <si>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</si>
  <si>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</si>
  <si>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</si>
  <si>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</si>
  <si>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</si>
  <si>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</si>
  <si>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</si>
  <si>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</si>
  <si>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</si>
  <si>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</si>
  <si>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</si>
  <si>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</si>
  <si>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</si>
  <si>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</si>
  <si>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</si>
  <si>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</si>
  <si>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</si>
  <si>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</si>
  <si>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</si>
  <si>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</si>
  <si>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</si>
  <si>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</si>
  <si>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</si>
  <si>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</si>
  <si>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</si>
  <si>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</si>
  <si>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</si>
  <si>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</si>
  <si>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</si>
  <si>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</si>
  <si>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</si>
  <si>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</si>
  <si>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</si>
  <si>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</si>
  <si>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</si>
  <si>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</si>
  <si>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</si>
  <si>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</si>
  <si>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</si>
  <si>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</si>
  <si>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</si>
  <si>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</si>
  <si>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</si>
  <si>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</si>
  <si>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</si>
  <si>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</si>
  <si>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</si>
  <si>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</si>
  <si>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</si>
  <si>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</si>
  <si>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</si>
  <si>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</si>
  <si>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</si>
  <si>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</si>
  <si>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</si>
  <si>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</si>
  <si>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</si>
  <si>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</si>
  <si>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</si>
  <si>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</si>
  <si>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</si>
  <si>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</si>
  <si>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</si>
  <si>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</si>
  <si>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</si>
  <si>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</si>
  <si>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</si>
  <si>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</si>
  <si>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</si>
  <si>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</si>
  <si>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</si>
  <si>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</si>
  <si>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</si>
  <si>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</si>
  <si>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</si>
  <si>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</si>
  <si>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</si>
  <si>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</si>
  <si>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</si>
  <si>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</si>
  <si>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</si>
  <si>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</si>
  <si>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</si>
  <si>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</si>
  <si>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</si>
  <si>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</si>
  <si>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</si>
  <si>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</si>
  <si>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</si>
  <si>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</si>
  <si>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</si>
  <si>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</si>
  <si>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</si>
  <si>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</si>
  <si>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</si>
  <si>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</si>
  <si>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</si>
  <si>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</si>
  <si>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</si>
  <si>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</si>
  <si>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</si>
  <si>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</si>
  <si>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</si>
  <si>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</si>
  <si>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</si>
  <si>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</si>
  <si>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</si>
  <si>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</si>
  <si>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</si>
  <si>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</si>
  <si>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</si>
  <si>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</si>
  <si>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</si>
  <si>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</si>
  <si>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</si>
  <si>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</si>
  <si>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</si>
  <si>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</si>
  <si>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</si>
  <si>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</si>
  <si>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</si>
  <si>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</si>
  <si>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</si>
  <si>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</si>
  <si>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</si>
  <si>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</si>
  <si>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</si>
  <si>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</si>
  <si>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</si>
  <si>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</si>
  <si>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</si>
  <si>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</si>
  <si>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</si>
  <si>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</si>
  <si>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</si>
  <si>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</si>
  <si>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</si>
  <si>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</si>
  <si>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</si>
  <si>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</si>
  <si>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</si>
  <si>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</si>
  <si>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</si>
  <si>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</si>
  <si>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</si>
  <si>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</si>
  <si>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</si>
  <si>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</si>
  <si>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</si>
  <si>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</si>
  <si>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</si>
  <si>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</si>
  <si>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</si>
  <si>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</si>
  <si>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</si>
  <si>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</si>
  <si>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</si>
  <si>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</si>
  <si>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</si>
  <si>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</si>
  <si>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</si>
  <si>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</si>
  <si>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</si>
  <si>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</si>
  <si>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</si>
  <si>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</si>
  <si>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</si>
  <si>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</si>
  <si>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</si>
  <si>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</si>
  <si>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</si>
  <si>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</si>
  <si>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</si>
  <si>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</si>
  <si>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</si>
  <si>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</si>
  <si>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</si>
  <si>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</si>
  <si>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</si>
  <si>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</si>
  <si>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</si>
  <si>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</si>
  <si>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</si>
  <si>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</si>
  <si>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</si>
  <si>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</si>
  <si>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</si>
  <si>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</si>
  <si>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</si>
  <si>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</si>
  <si>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</si>
  <si>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</si>
  <si>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</si>
  <si>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</si>
  <si>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</si>
  <si>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</si>
  <si>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</si>
  <si>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</si>
  <si>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</si>
  <si>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</si>
  <si>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</si>
  <si>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</si>
  <si>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</si>
  <si>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</si>
  <si>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</si>
  <si>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</si>
  <si>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</si>
  <si>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</si>
  <si>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</si>
  <si>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</si>
  <si>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</si>
  <si>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</si>
  <si>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</si>
  <si>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</si>
  <si>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</si>
  <si>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</si>
  <si>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</si>
  <si>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</si>
  <si>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</si>
  <si>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</si>
  <si>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</si>
  <si>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</si>
  <si>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</si>
  <si>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</si>
  <si>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</si>
  <si>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</si>
  <si>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</si>
  <si>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</si>
  <si>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</si>
  <si>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</si>
  <si>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</si>
  <si>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</si>
  <si>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</si>
  <si>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</si>
  <si>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</si>
  <si>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</si>
  <si>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</si>
  <si>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</si>
  <si>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</si>
  <si>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</si>
  <si>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</si>
  <si>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</si>
  <si>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</si>
  <si>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</si>
  <si>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</si>
  <si>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</si>
  <si>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</si>
  <si>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</si>
  <si>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</si>
  <si>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</si>
  <si>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</si>
  <si>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</si>
  <si>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</si>
  <si>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</si>
  <si>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</si>
  <si>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</si>
  <si>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</si>
  <si>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</si>
  <si>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</si>
  <si>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</si>
  <si>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</si>
  <si>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</si>
  <si>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</si>
  <si>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</si>
  <si>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</si>
  <si>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</si>
  <si>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</si>
  <si>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</si>
  <si>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</si>
  <si>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</si>
  <si>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</si>
  <si>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</si>
  <si>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</si>
  <si>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</si>
  <si>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</si>
  <si>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</si>
  <si>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</si>
  <si>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</si>
  <si>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</si>
  <si>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</si>
  <si>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</si>
  <si>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</si>
  <si>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</si>
  <si>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</si>
  <si>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</si>
  <si>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</si>
  <si>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</si>
  <si>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</si>
  <si>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</si>
  <si>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</si>
  <si>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</si>
  <si>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</si>
  <si>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</si>
  <si>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</si>
  <si>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</si>
  <si>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</si>
  <si>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</si>
  <si>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</si>
  <si>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</si>
  <si>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</si>
  <si>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</si>
  <si>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</si>
  <si>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</si>
  <si>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</si>
  <si>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</si>
  <si>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</si>
  <si>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</si>
  <si>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</si>
  <si>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</si>
  <si>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</si>
  <si>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</si>
  <si>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</si>
  <si>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</si>
  <si>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</si>
  <si>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</si>
  <si>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</si>
  <si>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</si>
  <si>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</si>
  <si>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</si>
  <si>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</si>
  <si>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</si>
  <si>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</si>
  <si>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</si>
  <si>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</si>
  <si>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</si>
  <si>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</si>
  <si>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</si>
  <si>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</si>
  <si>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</si>
  <si>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</si>
  <si>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</si>
  <si>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</si>
  <si>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</si>
  <si>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</si>
  <si>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</si>
  <si>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</si>
  <si>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</si>
  <si>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</si>
  <si>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</si>
  <si>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</si>
  <si>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</si>
  <si>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</si>
  <si>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</si>
  <si>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</si>
  <si>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</si>
  <si>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</si>
  <si>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</si>
  <si>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</si>
  <si>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</si>
  <si>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</si>
  <si>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</si>
  <si>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</si>
  <si>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</si>
  <si>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</si>
  <si>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</si>
  <si>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</si>
  <si>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</si>
  <si>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</si>
  <si>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charset val="204"/>
      </rPr>
      <t>Забележка:</t>
    </r>
    <r>
      <rPr>
        <sz val="12"/>
        <rFont val="Times New Roman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</si>
  <si>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</si>
  <si>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</si>
  <si>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</si>
  <si>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</si>
  <si>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</si>
  <si>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</si>
  <si>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</si>
  <si>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</si>
  <si>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</si>
  <si>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</si>
  <si>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</si>
  <si>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</si>
  <si>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</si>
  <si>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</si>
  <si>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</si>
  <si>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</si>
  <si>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</si>
  <si>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</si>
  <si>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</si>
  <si>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</si>
  <si>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</si>
  <si>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</si>
  <si>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</si>
  <si>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</si>
  <si>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</si>
  <si>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</si>
  <si>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</si>
  <si>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</si>
  <si>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</si>
  <si>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</si>
  <si>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</si>
  <si>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</si>
  <si>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</si>
  <si>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</si>
  <si>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</si>
  <si>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</si>
  <si>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</si>
  <si>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</si>
  <si>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</si>
  <si>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</si>
  <si>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</si>
  <si>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</si>
  <si>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</si>
  <si>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</si>
  <si>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</si>
  <si>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</si>
  <si>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</si>
  <si>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</si>
  <si>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</si>
  <si>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</si>
  <si>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</si>
  <si>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</si>
  <si>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</si>
  <si>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</si>
  <si>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</si>
  <si>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</si>
  <si>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</si>
  <si>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</si>
  <si>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</si>
  <si>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</si>
  <si>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</si>
  <si>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</si>
  <si>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</si>
  <si>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</si>
  <si>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</si>
  <si>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</si>
  <si>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</si>
  <si>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</si>
  <si>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</si>
  <si>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</si>
  <si>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</si>
  <si>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</si>
  <si>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</si>
  <si>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</si>
  <si>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</si>
  <si>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</si>
  <si>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</si>
  <si>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</si>
  <si>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</si>
  <si>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</si>
  <si>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</si>
  <si>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</si>
  <si>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</si>
  <si>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</si>
  <si>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</si>
  <si>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</si>
  <si>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</si>
  <si>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</si>
  <si>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</si>
  <si>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</si>
  <si>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</si>
  <si>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</si>
  <si>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</si>
  <si>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</si>
  <si>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</si>
  <si>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</si>
  <si>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</si>
  <si>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</si>
  <si>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</si>
  <si>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</si>
  <si>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</si>
  <si>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</si>
  <si>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</si>
  <si>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</si>
  <si>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</si>
  <si>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</si>
  <si>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</si>
  <si>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</si>
  <si>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</si>
  <si>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</si>
  <si>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</si>
  <si>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</si>
  <si>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</si>
  <si>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</si>
  <si>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</si>
  <si>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</si>
  <si>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</si>
  <si>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</si>
  <si>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</si>
  <si>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</si>
  <si>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</si>
  <si>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</si>
  <si>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</si>
  <si>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</si>
  <si>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</si>
  <si>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</si>
  <si>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</si>
  <si>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</si>
  <si>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</si>
  <si>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</si>
  <si>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</si>
  <si>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</si>
  <si>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</si>
  <si>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</si>
  <si>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</si>
  <si>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</si>
  <si>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</si>
  <si>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</si>
  <si>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</si>
  <si>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</si>
  <si>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</si>
  <si>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</si>
  <si>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</si>
  <si>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</si>
  <si>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</si>
  <si>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</si>
  <si>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</si>
  <si>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</si>
  <si>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</si>
  <si>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</si>
  <si>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</si>
  <si>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</si>
  <si>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</si>
  <si>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</si>
  <si>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</si>
  <si>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</si>
  <si>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</si>
  <si>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</si>
  <si>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</si>
  <si>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</si>
  <si>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</si>
  <si>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</si>
  <si>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</si>
  <si>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</si>
  <si>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</si>
  <si>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</si>
  <si>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</si>
  <si>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</si>
  <si>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</si>
  <si>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</si>
  <si>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</si>
  <si>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</si>
  <si>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</si>
  <si>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</si>
  <si>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</si>
  <si>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</si>
  <si>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</si>
  <si>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</si>
  <si>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</si>
  <si>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</si>
  <si>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</si>
  <si>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</si>
  <si>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</si>
  <si>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</si>
  <si>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</si>
  <si>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</si>
  <si>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</si>
  <si>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</si>
  <si>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</si>
  <si>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</si>
  <si>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</si>
  <si>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</si>
  <si>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</si>
  <si>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</si>
  <si>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</si>
  <si>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</si>
  <si>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</si>
  <si>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</si>
  <si>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</si>
  <si>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</si>
  <si>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</si>
  <si>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</si>
  <si>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</si>
  <si>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</si>
  <si>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</si>
  <si>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</si>
  <si>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</si>
  <si>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</si>
  <si>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</si>
  <si>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</si>
  <si>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</si>
  <si>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</si>
  <si>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</si>
  <si>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</si>
  <si>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</si>
  <si>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</si>
  <si>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</si>
  <si>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</si>
  <si>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</si>
  <si>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</si>
  <si>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</si>
  <si>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</si>
  <si>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</si>
  <si>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</si>
  <si>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</si>
  <si>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</si>
  <si>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</si>
  <si>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</si>
  <si>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</si>
  <si>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</si>
  <si>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</si>
  <si>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</si>
  <si>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</si>
  <si>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</si>
  <si>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</si>
  <si>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</si>
  <si>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</si>
  <si>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</si>
  <si>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5-1001</t>
  </si>
  <si>
    <t>Земи (терени)</t>
  </si>
  <si>
    <t>5-1002</t>
  </si>
  <si>
    <t>Сгради и конструкции</t>
  </si>
  <si>
    <t>5-1003</t>
  </si>
  <si>
    <t xml:space="preserve">Машини и оборудване </t>
  </si>
  <si>
    <t>5-1004</t>
  </si>
  <si>
    <t>Съоръжения</t>
  </si>
  <si>
    <t>5-1005</t>
  </si>
  <si>
    <t>Транспортни средства</t>
  </si>
  <si>
    <t>5-1007-1</t>
  </si>
  <si>
    <t>Стопански инвентар</t>
  </si>
  <si>
    <t>5-1007-2</t>
  </si>
  <si>
    <t>Р-ди за придобиване и ликвидация на активи по стопански начин</t>
  </si>
  <si>
    <t>5-1007</t>
  </si>
  <si>
    <t xml:space="preserve">Други </t>
  </si>
  <si>
    <t>5-1015</t>
  </si>
  <si>
    <t>Имоти, машини, съоръжения и оборудване</t>
  </si>
  <si>
    <t>5-1037</t>
  </si>
  <si>
    <t xml:space="preserve">Инвестиционни имоти  </t>
  </si>
  <si>
    <t>5-1006</t>
  </si>
  <si>
    <t xml:space="preserve">Биологични активи </t>
  </si>
  <si>
    <t>5-1017</t>
  </si>
  <si>
    <t>Права върху собственост</t>
  </si>
  <si>
    <t>5-1018</t>
  </si>
  <si>
    <t>Програмни продукти</t>
  </si>
  <si>
    <t>5-1019</t>
  </si>
  <si>
    <t>Продукти от развойна дейност</t>
  </si>
  <si>
    <t>5-1020</t>
  </si>
  <si>
    <t>5-1030</t>
  </si>
  <si>
    <t>Нематериални активи</t>
  </si>
  <si>
    <t>5-1032</t>
  </si>
  <si>
    <t>Инвестиции в:</t>
  </si>
  <si>
    <t>5-1033</t>
  </si>
  <si>
    <t>5-1034</t>
  </si>
  <si>
    <t>5-1035</t>
  </si>
  <si>
    <t>5-1036</t>
  </si>
  <si>
    <t>5-1038</t>
  </si>
  <si>
    <t>Държани до настъпване на падеж:</t>
  </si>
  <si>
    <t>5-1038-1</t>
  </si>
  <si>
    <t>5-1038-2</t>
  </si>
  <si>
    <t>облигации, в т.ч.:</t>
  </si>
  <si>
    <t>5-1038-3</t>
  </si>
  <si>
    <t>общински облигации</t>
  </si>
  <si>
    <t>5-1038-4</t>
  </si>
  <si>
    <t>Други инвестиции, държани до настъпване на падеж</t>
  </si>
  <si>
    <t>5-1038-5</t>
  </si>
  <si>
    <t>5-1045</t>
  </si>
  <si>
    <t>Финансови активи (без дългосрочни вземания)</t>
  </si>
  <si>
    <t>5-1050</t>
  </si>
  <si>
    <t>Търговска репутация</t>
  </si>
  <si>
    <t>5-1060</t>
  </si>
  <si>
    <t>Общ сбор ( I+ II+ III+ IV+V+VI)</t>
  </si>
  <si>
    <t>Вземания и задължения</t>
  </si>
  <si>
    <t>6-2010</t>
  </si>
  <si>
    <t xml:space="preserve">I. Невнесен капитал </t>
  </si>
  <si>
    <t>Вземания</t>
  </si>
  <si>
    <t>6-2021</t>
  </si>
  <si>
    <t>1. Вземания от свързани предприятия, в т.ч.:</t>
  </si>
  <si>
    <t>6-2022</t>
  </si>
  <si>
    <t xml:space="preserve">   - предоставени заеми</t>
  </si>
  <si>
    <t>6-2241</t>
  </si>
  <si>
    <t xml:space="preserve">  - продажба на активи и услуги </t>
  </si>
  <si>
    <t>6-2023</t>
  </si>
  <si>
    <t xml:space="preserve">   - други</t>
  </si>
  <si>
    <t>6-2024</t>
  </si>
  <si>
    <t>2. Вземания от предоставени търговски заеми</t>
  </si>
  <si>
    <t>6-2026</t>
  </si>
  <si>
    <t>3. Други дългосрочни вземания, в т.ч.:</t>
  </si>
  <si>
    <t>6-2027</t>
  </si>
  <si>
    <t xml:space="preserve">   - финансов лизинг</t>
  </si>
  <si>
    <t>6-2029</t>
  </si>
  <si>
    <t>6-2020</t>
  </si>
  <si>
    <t>II. Нетекущи търговски и други вземания</t>
  </si>
  <si>
    <t>6-2030</t>
  </si>
  <si>
    <t>Активи по отсрочени данъци (III. Данъчни активи)</t>
  </si>
  <si>
    <t>6-2031</t>
  </si>
  <si>
    <t>1. Вземания от свързани предприятия,  в т.ч.:</t>
  </si>
  <si>
    <t>6-2032</t>
  </si>
  <si>
    <t xml:space="preserve">  - предоставени заеми</t>
  </si>
  <si>
    <t>6-2033</t>
  </si>
  <si>
    <t xml:space="preserve">  - от продажби</t>
  </si>
  <si>
    <t>6-2034</t>
  </si>
  <si>
    <t xml:space="preserve">  - други</t>
  </si>
  <si>
    <t>6-2035</t>
  </si>
  <si>
    <t xml:space="preserve">2. Вземания от клиенти и доставчици </t>
  </si>
  <si>
    <t>6-2036</t>
  </si>
  <si>
    <t>3. Вземания от предоставени аванси</t>
  </si>
  <si>
    <t>6-2037</t>
  </si>
  <si>
    <t>4. Вземания от предоставени търговски заеми</t>
  </si>
  <si>
    <t>6-2039</t>
  </si>
  <si>
    <t>5. Съдебни вземания</t>
  </si>
  <si>
    <t>6-2040</t>
  </si>
  <si>
    <t>6. Присъдени вземания</t>
  </si>
  <si>
    <t>6-2041</t>
  </si>
  <si>
    <t>7. Данъци за възстановяване, в т.ч.:</t>
  </si>
  <si>
    <t>6-2043</t>
  </si>
  <si>
    <t xml:space="preserve">  - корпоративни данъци върху печалбата </t>
  </si>
  <si>
    <t>6-2044</t>
  </si>
  <si>
    <t xml:space="preserve">  - данък върху добавената стойност</t>
  </si>
  <si>
    <t>6-2045</t>
  </si>
  <si>
    <t xml:space="preserve">  - възстановими данъчни временни разлики </t>
  </si>
  <si>
    <t>6-2046</t>
  </si>
  <si>
    <t xml:space="preserve">  - други данъци</t>
  </si>
  <si>
    <t>6-2047</t>
  </si>
  <si>
    <t>8. Други краткосрочни вземания, в т.ч.:</t>
  </si>
  <si>
    <t>6-2048</t>
  </si>
  <si>
    <t xml:space="preserve">  - по липси и начети</t>
  </si>
  <si>
    <t>6-2049</t>
  </si>
  <si>
    <t xml:space="preserve">  - от осигурителните организации</t>
  </si>
  <si>
    <t>6-2050</t>
  </si>
  <si>
    <t xml:space="preserve">  - по рекламации</t>
  </si>
  <si>
    <t>6-2051</t>
  </si>
  <si>
    <t>6-2060</t>
  </si>
  <si>
    <t>IV. Текущи търговски и  други вземания</t>
  </si>
  <si>
    <t>6-2070</t>
  </si>
  <si>
    <t>ОБЩО ВЗЕМАНИЯ (I+II+III+IV):</t>
  </si>
  <si>
    <t>6-2111</t>
  </si>
  <si>
    <t>1. Задължения към свързани предприятия, в т.ч. от:</t>
  </si>
  <si>
    <t>Задължения</t>
  </si>
  <si>
    <t>6-2112</t>
  </si>
  <si>
    <t xml:space="preserve"> - заеми</t>
  </si>
  <si>
    <t>6-2113</t>
  </si>
  <si>
    <t xml:space="preserve"> - доставки на активи и услуги</t>
  </si>
  <si>
    <t>6-2244</t>
  </si>
  <si>
    <t xml:space="preserve"> - други</t>
  </si>
  <si>
    <t>6-2114</t>
  </si>
  <si>
    <t>2. Задължения по получени заеми към банки и небанкови финансови институции, в т.ч.:</t>
  </si>
  <si>
    <t>6-2115</t>
  </si>
  <si>
    <t xml:space="preserve"> -  банки, в.т.ч.:</t>
  </si>
  <si>
    <t>6-2116</t>
  </si>
  <si>
    <t xml:space="preserve">             - просрочени </t>
  </si>
  <si>
    <t>6-2114-1</t>
  </si>
  <si>
    <t xml:space="preserve">   - небанкови финансови  институции, в т.ч.:</t>
  </si>
  <si>
    <t>6-2114-2</t>
  </si>
  <si>
    <t>6-2123-1</t>
  </si>
  <si>
    <t>6-2118</t>
  </si>
  <si>
    <t>6-2120</t>
  </si>
  <si>
    <t xml:space="preserve">5. Задължения по облигационни заеми </t>
  </si>
  <si>
    <t>6-2123</t>
  </si>
  <si>
    <t>6. Други дългосрочни задължения, в т.ч.:</t>
  </si>
  <si>
    <t>6-2124</t>
  </si>
  <si>
    <t xml:space="preserve">   - по финансов лизинг</t>
  </si>
  <si>
    <t>6-2130</t>
  </si>
  <si>
    <t>I. Нетекущи търговски и други задължения</t>
  </si>
  <si>
    <t>6-2122</t>
  </si>
  <si>
    <t>Пасиви по отсрочени данъци (II. Данъчни пасиви)</t>
  </si>
  <si>
    <t>6-2141</t>
  </si>
  <si>
    <t>6-2142</t>
  </si>
  <si>
    <t xml:space="preserve"> - доставени активи и услуги</t>
  </si>
  <si>
    <t>6-2143</t>
  </si>
  <si>
    <t xml:space="preserve"> - дивиденти</t>
  </si>
  <si>
    <t>6-2143-1</t>
  </si>
  <si>
    <t>-други</t>
  </si>
  <si>
    <t>6-2144</t>
  </si>
  <si>
    <t>6-2145</t>
  </si>
  <si>
    <t xml:space="preserve"> - към банки, в т.ч.</t>
  </si>
  <si>
    <t>6-2146</t>
  </si>
  <si>
    <t xml:space="preserve">      - просрочени</t>
  </si>
  <si>
    <t>6-2144-1</t>
  </si>
  <si>
    <t xml:space="preserve"> - небанкови финансови  институции, в т.ч.</t>
  </si>
  <si>
    <t>6-2144-2</t>
  </si>
  <si>
    <t>6-2161-1</t>
  </si>
  <si>
    <t xml:space="preserve">3. Текуща част от нетекущите задължения: </t>
  </si>
  <si>
    <t>6-2161-2</t>
  </si>
  <si>
    <t xml:space="preserve"> - по ЗУНК</t>
  </si>
  <si>
    <t>6-2161-3</t>
  </si>
  <si>
    <t xml:space="preserve"> - по облигационни заеми </t>
  </si>
  <si>
    <t>6-2161-4</t>
  </si>
  <si>
    <t xml:space="preserve"> - по получени дългосрочни заеми от банки и небанкови финансови институции</t>
  </si>
  <si>
    <t>6-2161-5</t>
  </si>
  <si>
    <t xml:space="preserve"> - други </t>
  </si>
  <si>
    <t>6-2148</t>
  </si>
  <si>
    <t>4. Текущи задължения:</t>
  </si>
  <si>
    <t>6-2147</t>
  </si>
  <si>
    <t>Задължения по търговски заеми</t>
  </si>
  <si>
    <t>6-2149</t>
  </si>
  <si>
    <t xml:space="preserve">Задължения към доставчици и клиенти </t>
  </si>
  <si>
    <t>6-2150</t>
  </si>
  <si>
    <t>Задължения по получени аванси</t>
  </si>
  <si>
    <t>6-2151</t>
  </si>
  <si>
    <t>Задължения към персонала</t>
  </si>
  <si>
    <t>6-2152</t>
  </si>
  <si>
    <t>Данъчни задължения, в т.ч.:</t>
  </si>
  <si>
    <t>6-2154</t>
  </si>
  <si>
    <t xml:space="preserve"> - корпоративен данък върху печалбата </t>
  </si>
  <si>
    <t>6-2155</t>
  </si>
  <si>
    <t xml:space="preserve"> - данък върху добавената стойност</t>
  </si>
  <si>
    <t>6-2156</t>
  </si>
  <si>
    <t xml:space="preserve"> - други данъци</t>
  </si>
  <si>
    <t>6-2157</t>
  </si>
  <si>
    <t>Задължения към осигурителни предприятия</t>
  </si>
  <si>
    <t>6-2161</t>
  </si>
  <si>
    <t>5. Други краткосрочни задължения</t>
  </si>
  <si>
    <t>6-2170</t>
  </si>
  <si>
    <t>III. Текущи търговски и други задължения</t>
  </si>
  <si>
    <t>6-2180</t>
  </si>
  <si>
    <t>ОБЩО ЗАДЪЛЖЕНИЯ (I+II+III):</t>
  </si>
  <si>
    <t>6-2210</t>
  </si>
  <si>
    <t>1.  Провизии за правни задължения</t>
  </si>
  <si>
    <t>Провизии</t>
  </si>
  <si>
    <t>6-2220</t>
  </si>
  <si>
    <t>2.  Провизии за конструктивни задължения</t>
  </si>
  <si>
    <t>6-2230</t>
  </si>
  <si>
    <t>3. Други провизии</t>
  </si>
  <si>
    <t>6-2240</t>
  </si>
  <si>
    <t>Обща сума (1+2+3):</t>
  </si>
  <si>
    <t>Финансови инструменти</t>
  </si>
  <si>
    <t>7-3031</t>
  </si>
  <si>
    <t>1. Акции</t>
  </si>
  <si>
    <t>7-3035</t>
  </si>
  <si>
    <t>2. Облигации, в т.ч.:</t>
  </si>
  <si>
    <t>7-3035-1</t>
  </si>
  <si>
    <t>7-3036</t>
  </si>
  <si>
    <t>3. Държавни ценни книжа</t>
  </si>
  <si>
    <t>7-3039</t>
  </si>
  <si>
    <t>7-3040</t>
  </si>
  <si>
    <t>I. Нетекущи финансови активи в ценни книжа</t>
  </si>
  <si>
    <t>7-3001</t>
  </si>
  <si>
    <t>7-3005</t>
  </si>
  <si>
    <t>2. Изкупени собствени акции</t>
  </si>
  <si>
    <t>7-3006</t>
  </si>
  <si>
    <t xml:space="preserve">3. Облигации </t>
  </si>
  <si>
    <t>7-3007</t>
  </si>
  <si>
    <t>4. Изкупени собствени облигации</t>
  </si>
  <si>
    <t>7-3008</t>
  </si>
  <si>
    <t>5. Държавни ценни книжа</t>
  </si>
  <si>
    <t>7-3010-1</t>
  </si>
  <si>
    <t>6. Деривативи и други финансови инструменти</t>
  </si>
  <si>
    <t>7-3010</t>
  </si>
  <si>
    <t xml:space="preserve">7. Други </t>
  </si>
  <si>
    <t>7-3020</t>
  </si>
  <si>
    <t>II. Текущи финансови активи в ценни книжа</t>
  </si>
  <si>
    <t>Инвестиции в дъщерни, смесени, асоциирани и други дружества</t>
  </si>
  <si>
    <t>8-4001</t>
  </si>
  <si>
    <t>I. Инвестиции в дъщерни предприятия</t>
  </si>
  <si>
    <t>8-4006</t>
  </si>
  <si>
    <t>II. Инвестиции в смесени предприятия</t>
  </si>
  <si>
    <t>84011</t>
  </si>
  <si>
    <t>III. Инвестиции в асоциирани предприятия</t>
  </si>
  <si>
    <t>8-4016</t>
  </si>
  <si>
    <t>IV. Инвестиции в други предприятия</t>
  </si>
  <si>
    <t>8-4025</t>
  </si>
  <si>
    <t>А. В СТРАНАТА</t>
  </si>
  <si>
    <t>8-4030</t>
  </si>
  <si>
    <t>8-4035</t>
  </si>
  <si>
    <t>8-4040</t>
  </si>
  <si>
    <t>8-4045</t>
  </si>
  <si>
    <t>8-4050</t>
  </si>
  <si>
    <t>Б. В ЧУЖБИНА</t>
  </si>
  <si>
    <t>на индивидуална основа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</si>
  <si>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</si>
  <si>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</si>
  <si>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</si>
  <si>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</si>
  <si>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</si>
  <si>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</si>
  <si>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</si>
  <si>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0882 933 505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</si>
</sst>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/yyyy\ &quot;г.&quot;;@"/>
  </numFmts>
  <fonts count="37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b/>
      <sz val="12"/>
      <color indexed="8"/>
      <name val="Times New Roman"/>
      <charset val="204"/>
    </font>
    <font>
      <sz val="12"/>
      <color indexed="9"/>
      <name val="Times New Roman"/>
      <charset val="204"/>
    </font>
    <font>
      <b/>
      <sz val="12"/>
      <color theme="0"/>
      <name val="Times New Roman"/>
      <charset val="204"/>
    </font>
    <font>
      <b/>
      <i/>
      <sz val="12"/>
      <color rgb="FF374691"/>
      <name val="Times New Roman"/>
      <charset val="204"/>
    </font>
    <font>
      <b/>
      <sz val="12"/>
      <color rgb="FF374691"/>
      <name val="Times New Roman"/>
      <charset val="204"/>
    </font>
    <font>
      <sz val="12"/>
      <color rgb="FF374691"/>
      <name val="Times New Roman"/>
      <charset val="204"/>
    </font>
    <font>
      <u/>
      <sz val="16"/>
      <name val="Times New Roman"/>
      <charset val="204"/>
    </font>
    <font>
      <sz val="12"/>
      <color rgb="FF000080"/>
      <name val="Times New Roman"/>
      <charset val="204"/>
    </font>
    <font>
      <sz val="12"/>
      <color rgb="FF0066FF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i/>
      <sz val="12"/>
      <name val="Times New Roman"/>
      <charset val="204"/>
    </font>
    <font>
      <b/>
      <i/>
      <sz val="12"/>
      <name val="Times New Roman"/>
      <charset val="204"/>
    </font>
    <font>
      <b/>
      <u/>
      <sz val="12"/>
      <name val="Times New Roman"/>
      <charset val="204"/>
    </font>
    <font>
      <i/>
      <sz val="10"/>
      <name val="Times New Roman"/>
      <charset val="204"/>
    </font>
    <font>
      <b/>
      <sz val="12"/>
      <color indexed="10"/>
      <name val="Times New Roman"/>
      <charset val="204"/>
    </font>
    <font>
      <sz val="12"/>
      <name val="Times New Roman"/>
    </font>
    <font>
      <b/>
      <i/>
      <sz val="12"/>
      <color indexed="8"/>
      <name val="Times New Roman"/>
      <charset val="204"/>
    </font>
    <font>
      <b/>
      <sz val="12"/>
      <name val="Times New Roman"/>
    </font>
    <font>
      <sz val="12"/>
      <color indexed="10"/>
      <name val="Times New Roman"/>
      <charset val="204"/>
    </font>
    <font>
      <b/>
      <sz val="12"/>
      <color rgb="FFFF0000"/>
      <name val="Times New Roman"/>
      <charset val="204"/>
    </font>
    <font>
      <sz val="12"/>
      <color rgb="FFFF0000"/>
      <name val="Times New Roman"/>
      <charset val="204"/>
    </font>
    <font>
      <u/>
      <sz val="11"/>
      <color theme="10"/>
      <name val="Calibri"/>
      <charset val="134"/>
    </font>
    <font>
      <sz val="12"/>
      <color theme="0" tint="-0.14996795556505021"/>
      <name val="Times New Roman"/>
      <charset val="204"/>
    </font>
    <font>
      <sz val="11"/>
      <color indexed="8"/>
      <name val="Calibri"/>
      <charset val="134"/>
    </font>
    <font>
      <sz val="10"/>
      <name val="TmsCyr"/>
      <charset val="204"/>
    </font>
    <font>
      <sz val="10"/>
      <name val="Timok"/>
      <charset val="204"/>
    </font>
    <font>
      <sz val="8"/>
      <name val="Arial"/>
      <charset val="204"/>
    </font>
    <font>
      <sz val="12"/>
      <name val="Tahoma"/>
      <charset val="204"/>
    </font>
    <font>
      <b/>
      <sz val="12"/>
      <name val="Tahoma"/>
      <charset val="204"/>
    </font>
    <font>
      <b/>
      <sz val="12"/>
      <color indexed="10"/>
      <name val="Tahoma"/>
      <charset val="204"/>
    </font>
    <font>
      <b/>
      <sz val="12"/>
      <color indexed="14"/>
      <name val="Tahoma"/>
      <charset val="204"/>
    </font>
    <font>
      <b/>
      <u/>
      <sz val="12"/>
      <name val="Tahoma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</fills>
  <borders count="37">
    <border>
      <left/>
      <right/>
      <top/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2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Font="0" applyFill="0" applyBorder="0" applyAlignment="0" applyProtection="0"/>
    <xf numFmtId="0" fontId="30" fillId="0" borderId="0"/>
    <xf numFmtId="0" fontId="29" fillId="0" borderId="0"/>
    <xf numFmtId="0" fontId="29" fillId="0" borderId="0" applyFont="0" applyFill="0" applyBorder="0" applyAlignment="0" applyProtection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</cellStyleXfs>
  <cellXfs count="413">
    <xf numFmtId="0" fontId="0" fillId="0" borderId="0" xfId="0"/>
    <xf numFmtId="0" fontId="1" fillId="2" borderId="0" xfId="11" applyFont="1" applyFill="1"/>
    <xf numFmtId="0" fontId="2" fillId="3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2" fillId="3" borderId="0" xfId="0" applyNumberFormat="1" applyFont="1" applyFill="1"/>
    <xf numFmtId="0" fontId="4" fillId="3" borderId="0" xfId="0" applyFont="1" applyFill="1"/>
    <xf numFmtId="164" fontId="2" fillId="0" borderId="0" xfId="0" applyNumberFormat="1" applyFont="1"/>
    <xf numFmtId="0" fontId="5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vertical="top"/>
    </xf>
    <xf numFmtId="0" fontId="6" fillId="4" borderId="1" xfId="1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indent="2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11" applyFont="1" applyBorder="1" applyAlignment="1">
      <alignment horizontal="center" vertical="center" wrapText="1"/>
    </xf>
    <xf numFmtId="10" fontId="1" fillId="0" borderId="1" xfId="1" applyNumberFormat="1" applyFont="1" applyFill="1" applyBorder="1" applyAlignment="1" applyProtection="1">
      <alignment horizontal="right" vertical="center" wrapText="1" indent="1"/>
    </xf>
    <xf numFmtId="4" fontId="1" fillId="0" borderId="1" xfId="11" applyNumberFormat="1" applyFont="1" applyBorder="1" applyAlignment="1">
      <alignment horizontal="right" vertical="center" wrapText="1" indent="1"/>
    </xf>
    <xf numFmtId="0" fontId="9" fillId="5" borderId="2" xfId="0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 applyProtection="1">
      <alignment horizontal="right" vertical="center" wrapText="1" indent="1"/>
    </xf>
    <xf numFmtId="3" fontId="1" fillId="0" borderId="1" xfId="11" applyNumberFormat="1" applyFont="1" applyBorder="1" applyAlignment="1">
      <alignment horizontal="right" vertical="center" wrapText="1" indent="1"/>
    </xf>
    <xf numFmtId="3" fontId="0" fillId="0" borderId="0" xfId="0" applyNumberFormat="1"/>
    <xf numFmtId="10" fontId="1" fillId="0" borderId="1" xfId="1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1" fillId="6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right" vertical="center" indent="1"/>
    </xf>
    <xf numFmtId="4" fontId="14" fillId="10" borderId="5" xfId="0" applyNumberFormat="1" applyFont="1" applyFill="1" applyBorder="1" applyAlignment="1">
      <alignment horizontal="right" vertical="center" indent="1"/>
    </xf>
    <xf numFmtId="0" fontId="13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4" applyFont="1" applyAlignment="1">
      <alignment horizontal="center" vertical="center" wrapText="1"/>
    </xf>
    <xf numFmtId="0" fontId="1" fillId="0" borderId="0" xfId="4" applyFont="1" applyAlignment="1">
      <alignment wrapText="1"/>
    </xf>
    <xf numFmtId="49" fontId="1" fillId="0" borderId="0" xfId="4" applyNumberFormat="1" applyFont="1" applyAlignment="1">
      <alignment horizontal="center" wrapText="1"/>
    </xf>
    <xf numFmtId="0" fontId="1" fillId="0" borderId="0" xfId="4" applyFont="1"/>
    <xf numFmtId="0" fontId="3" fillId="0" borderId="0" xfId="8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>
      <alignment horizontal="centerContinuous" vertical="center"/>
    </xf>
    <xf numFmtId="0" fontId="15" fillId="0" borderId="0" xfId="0" applyFont="1" applyAlignment="1" applyProtection="1">
      <alignment horizontal="centerContinuous" vertical="center"/>
      <protection hidden="1"/>
    </xf>
    <xf numFmtId="0" fontId="3" fillId="0" borderId="0" xfId="4" applyFont="1" applyAlignment="1">
      <alignment horizontal="centerContinuous" vertical="center"/>
    </xf>
    <xf numFmtId="0" fontId="3" fillId="0" borderId="0" xfId="8" applyFont="1" applyAlignment="1">
      <alignment horizontal="centerContinuous" vertical="center"/>
    </xf>
    <xf numFmtId="0" fontId="1" fillId="0" borderId="0" xfId="8" applyFont="1" applyAlignment="1" applyProtection="1">
      <alignment horizontal="centerContinuous" vertical="center"/>
      <protection hidden="1"/>
    </xf>
    <xf numFmtId="0" fontId="1" fillId="0" borderId="0" xfId="4" applyFont="1" applyAlignment="1">
      <alignment horizontal="centerContinuous" vertical="center"/>
    </xf>
    <xf numFmtId="49" fontId="1" fillId="0" borderId="0" xfId="4" applyNumberFormat="1" applyFont="1" applyAlignment="1">
      <alignment horizontal="centerContinuous" wrapText="1"/>
    </xf>
    <xf numFmtId="0" fontId="1" fillId="0" borderId="0" xfId="4" applyFont="1" applyAlignment="1">
      <alignment horizontal="centerContinuous"/>
    </xf>
    <xf numFmtId="0" fontId="3" fillId="0" borderId="0" xfId="8" applyFont="1" applyAlignment="1">
      <alignment horizontal="left" vertical="justify" wrapText="1"/>
    </xf>
    <xf numFmtId="0" fontId="1" fillId="0" borderId="0" xfId="0" applyFont="1"/>
    <xf numFmtId="0" fontId="3" fillId="0" borderId="0" xfId="4" applyFont="1" applyAlignment="1">
      <alignment horizontal="left" vertical="justify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1" xfId="4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Continuous" vertical="center" wrapText="1"/>
    </xf>
    <xf numFmtId="0" fontId="3" fillId="0" borderId="14" xfId="4" applyFont="1" applyBorder="1" applyAlignment="1">
      <alignment horizontal="center" vertical="center" wrapText="1"/>
    </xf>
    <xf numFmtId="49" fontId="3" fillId="0" borderId="15" xfId="4" applyNumberFormat="1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6" xfId="4" applyFont="1" applyBorder="1" applyAlignment="1">
      <alignment horizontal="center" vertical="center" wrapText="1"/>
    </xf>
    <xf numFmtId="49" fontId="3" fillId="0" borderId="8" xfId="4" applyNumberFormat="1" applyFont="1" applyBorder="1" applyAlignment="1">
      <alignment horizontal="center" vertical="center" wrapText="1"/>
    </xf>
    <xf numFmtId="49" fontId="1" fillId="0" borderId="8" xfId="4" applyNumberFormat="1" applyFont="1" applyBorder="1" applyAlignment="1">
      <alignment horizontal="center" vertical="center" wrapText="1"/>
    </xf>
    <xf numFmtId="0" fontId="3" fillId="0" borderId="17" xfId="4" applyFont="1" applyBorder="1" applyAlignment="1">
      <alignment vertical="center" wrapText="1"/>
    </xf>
    <xf numFmtId="49" fontId="3" fillId="0" borderId="11" xfId="4" applyNumberFormat="1" applyFont="1" applyBorder="1" applyAlignment="1">
      <alignment horizontal="center" vertical="center" wrapText="1"/>
    </xf>
    <xf numFmtId="3" fontId="3" fillId="0" borderId="11" xfId="4" applyNumberFormat="1" applyFont="1" applyBorder="1" applyAlignment="1">
      <alignment vertical="center"/>
    </xf>
    <xf numFmtId="3" fontId="3" fillId="11" borderId="11" xfId="8" applyNumberFormat="1" applyFont="1" applyFill="1" applyBorder="1" applyAlignment="1" applyProtection="1">
      <alignment vertical="center"/>
      <protection locked="0"/>
    </xf>
    <xf numFmtId="49" fontId="1" fillId="0" borderId="11" xfId="4" applyNumberFormat="1" applyFont="1" applyBorder="1" applyAlignment="1">
      <alignment horizontal="center" vertical="center" wrapText="1"/>
    </xf>
    <xf numFmtId="3" fontId="1" fillId="0" borderId="11" xfId="4" applyNumberFormat="1" applyFont="1" applyBorder="1" applyAlignment="1">
      <alignment vertical="center"/>
    </xf>
    <xf numFmtId="0" fontId="1" fillId="0" borderId="17" xfId="4" applyFont="1" applyBorder="1" applyAlignment="1">
      <alignment vertical="center" wrapText="1"/>
    </xf>
    <xf numFmtId="3" fontId="1" fillId="11" borderId="11" xfId="8" applyNumberFormat="1" applyFont="1" applyFill="1" applyBorder="1" applyAlignment="1" applyProtection="1">
      <alignment vertical="center"/>
      <protection locked="0"/>
    </xf>
    <xf numFmtId="3" fontId="3" fillId="12" borderId="11" xfId="4" applyNumberFormat="1" applyFont="1" applyFill="1" applyBorder="1" applyAlignment="1">
      <alignment vertical="center"/>
    </xf>
    <xf numFmtId="0" fontId="1" fillId="0" borderId="17" xfId="4" applyFont="1" applyBorder="1" applyAlignment="1">
      <alignment wrapText="1"/>
    </xf>
    <xf numFmtId="49" fontId="1" fillId="0" borderId="11" xfId="4" applyNumberFormat="1" applyFont="1" applyBorder="1" applyAlignment="1">
      <alignment horizontal="center" wrapText="1"/>
    </xf>
    <xf numFmtId="0" fontId="1" fillId="0" borderId="18" xfId="4" applyFont="1" applyBorder="1" applyAlignment="1">
      <alignment vertical="center" wrapText="1"/>
    </xf>
    <xf numFmtId="49" fontId="1" fillId="0" borderId="19" xfId="4" applyNumberFormat="1" applyFont="1" applyBorder="1" applyAlignment="1">
      <alignment horizontal="center" vertical="center" wrapText="1"/>
    </xf>
    <xf numFmtId="3" fontId="1" fillId="11" borderId="19" xfId="8" applyNumberFormat="1" applyFont="1" applyFill="1" applyBorder="1" applyAlignment="1" applyProtection="1">
      <alignment vertical="center"/>
      <protection locked="0"/>
    </xf>
    <xf numFmtId="0" fontId="3" fillId="0" borderId="20" xfId="4" applyFont="1" applyBorder="1" applyAlignment="1">
      <alignment vertical="center" wrapText="1"/>
    </xf>
    <xf numFmtId="49" fontId="3" fillId="0" borderId="21" xfId="4" applyNumberFormat="1" applyFont="1" applyBorder="1" applyAlignment="1">
      <alignment horizontal="center" vertical="center" wrapText="1"/>
    </xf>
    <xf numFmtId="3" fontId="3" fillId="0" borderId="21" xfId="4" applyNumberFormat="1" applyFont="1" applyBorder="1" applyAlignment="1">
      <alignment vertical="center"/>
    </xf>
    <xf numFmtId="0" fontId="3" fillId="0" borderId="0" xfId="4" applyFont="1" applyAlignment="1">
      <alignment vertical="center" wrapText="1"/>
    </xf>
    <xf numFmtId="49" fontId="3" fillId="0" borderId="0" xfId="4" applyNumberFormat="1" applyFont="1" applyAlignment="1">
      <alignment horizontal="center" vertical="center" wrapText="1"/>
    </xf>
    <xf numFmtId="3" fontId="1" fillId="0" borderId="0" xfId="4" applyNumberFormat="1" applyFont="1" applyAlignment="1">
      <alignment vertical="center"/>
    </xf>
    <xf numFmtId="0" fontId="3" fillId="0" borderId="0" xfId="4" applyFont="1" applyAlignment="1">
      <alignment horizontal="left" vertical="center"/>
    </xf>
    <xf numFmtId="0" fontId="3" fillId="0" borderId="0" xfId="4" applyFont="1" applyAlignment="1">
      <alignment horizontal="left" vertical="center" wrapText="1"/>
    </xf>
    <xf numFmtId="0" fontId="1" fillId="0" borderId="0" xfId="8" applyFont="1" applyAlignment="1" applyProtection="1">
      <alignment horizontal="right" vertical="center" indent="2"/>
      <protection hidden="1"/>
    </xf>
    <xf numFmtId="165" fontId="1" fillId="0" borderId="0" xfId="8" applyNumberFormat="1" applyFont="1" applyAlignment="1">
      <alignment horizontal="left" vertical="center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left" vertical="center"/>
    </xf>
    <xf numFmtId="0" fontId="1" fillId="0" borderId="0" xfId="8" applyFont="1" applyAlignment="1" applyProtection="1">
      <alignment vertical="top" wrapText="1"/>
      <protection locked="0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vertical="top" wrapText="1"/>
    </xf>
    <xf numFmtId="0" fontId="1" fillId="0" borderId="0" xfId="8" applyFont="1" applyAlignment="1">
      <alignment vertical="top"/>
    </xf>
    <xf numFmtId="0" fontId="3" fillId="0" borderId="0" xfId="4" applyFont="1" applyAlignment="1">
      <alignment vertical="justify" wrapText="1"/>
    </xf>
    <xf numFmtId="0" fontId="1" fillId="0" borderId="0" xfId="8" applyFont="1" applyAlignment="1" applyProtection="1">
      <alignment horizontal="right" vertical="center"/>
      <protection hidden="1"/>
    </xf>
    <xf numFmtId="0" fontId="1" fillId="0" borderId="0" xfId="0" applyFont="1" applyAlignment="1">
      <alignment vertical="justify"/>
    </xf>
    <xf numFmtId="0" fontId="1" fillId="0" borderId="0" xfId="8" applyFont="1" applyAlignment="1">
      <alignment horizontal="right" vertical="center"/>
    </xf>
    <xf numFmtId="0" fontId="1" fillId="0" borderId="0" xfId="8" applyFont="1" applyAlignment="1">
      <alignment horizontal="left" vertical="justify"/>
    </xf>
    <xf numFmtId="0" fontId="15" fillId="0" borderId="0" xfId="10" applyFont="1" applyAlignment="1">
      <alignment horizontal="center"/>
    </xf>
    <xf numFmtId="0" fontId="3" fillId="12" borderId="22" xfId="4" applyFont="1" applyFill="1" applyBorder="1" applyAlignment="1">
      <alignment horizontal="centerContinuous" vertical="center" wrapText="1"/>
    </xf>
    <xf numFmtId="0" fontId="3" fillId="0" borderId="0" xfId="4" applyFont="1" applyAlignment="1">
      <alignment horizontal="centerContinuous" vertical="center" wrapText="1"/>
    </xf>
    <xf numFmtId="0" fontId="3" fillId="12" borderId="23" xfId="4" applyFont="1" applyFill="1" applyBorder="1" applyAlignment="1">
      <alignment horizontal="center" vertical="center" wrapText="1"/>
    </xf>
    <xf numFmtId="0" fontId="3" fillId="12" borderId="24" xfId="4" applyFont="1" applyFill="1" applyBorder="1" applyAlignment="1">
      <alignment horizontal="centerContinuous" vertical="center" wrapText="1"/>
    </xf>
    <xf numFmtId="0" fontId="3" fillId="0" borderId="25" xfId="4" applyFont="1" applyBorder="1" applyAlignment="1">
      <alignment horizontal="center" vertical="center" wrapText="1"/>
    </xf>
    <xf numFmtId="49" fontId="1" fillId="12" borderId="8" xfId="4" applyNumberFormat="1" applyFont="1" applyFill="1" applyBorder="1" applyAlignment="1">
      <alignment horizontal="center" vertical="center" wrapText="1"/>
    </xf>
    <xf numFmtId="49" fontId="1" fillId="0" borderId="26" xfId="4" applyNumberFormat="1" applyFont="1" applyBorder="1" applyAlignment="1">
      <alignment horizontal="center" vertical="center" wrapText="1"/>
    </xf>
    <xf numFmtId="3" fontId="3" fillId="0" borderId="27" xfId="4" applyNumberFormat="1" applyFont="1" applyBorder="1" applyAlignment="1">
      <alignment vertical="center"/>
    </xf>
    <xf numFmtId="3" fontId="1" fillId="0" borderId="0" xfId="4" applyNumberFormat="1" applyFont="1"/>
    <xf numFmtId="3" fontId="1" fillId="0" borderId="27" xfId="4" applyNumberFormat="1" applyFont="1" applyBorder="1" applyAlignment="1">
      <alignment vertical="center"/>
    </xf>
    <xf numFmtId="3" fontId="1" fillId="11" borderId="27" xfId="8" applyNumberFormat="1" applyFont="1" applyFill="1" applyBorder="1" applyAlignment="1" applyProtection="1">
      <alignment vertical="center"/>
      <protection locked="0"/>
    </xf>
    <xf numFmtId="3" fontId="3" fillId="11" borderId="27" xfId="8" applyNumberFormat="1" applyFont="1" applyFill="1" applyBorder="1" applyAlignment="1" applyProtection="1">
      <alignment vertical="center"/>
      <protection locked="0"/>
    </xf>
    <xf numFmtId="3" fontId="3" fillId="0" borderId="19" xfId="4" applyNumberFormat="1" applyFont="1" applyBorder="1" applyAlignment="1">
      <alignment vertical="center"/>
    </xf>
    <xf numFmtId="3" fontId="1" fillId="11" borderId="28" xfId="8" applyNumberFormat="1" applyFont="1" applyFill="1" applyBorder="1" applyAlignment="1" applyProtection="1">
      <alignment vertical="center"/>
      <protection locked="0"/>
    </xf>
    <xf numFmtId="3" fontId="3" fillId="0" borderId="29" xfId="4" applyNumberFormat="1" applyFont="1" applyBorder="1" applyAlignment="1">
      <alignment vertical="center"/>
    </xf>
    <xf numFmtId="0" fontId="1" fillId="0" borderId="0" xfId="10" applyFont="1"/>
    <xf numFmtId="0" fontId="1" fillId="0" borderId="0" xfId="9" applyFont="1" applyAlignment="1">
      <alignment wrapText="1"/>
    </xf>
    <xf numFmtId="0" fontId="1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center" wrapText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Continuous" vertical="center"/>
    </xf>
    <xf numFmtId="0" fontId="1" fillId="0" borderId="0" xfId="9" applyFont="1" applyAlignment="1">
      <alignment horizontal="centerContinuous" wrapText="1"/>
    </xf>
    <xf numFmtId="0" fontId="1" fillId="0" borderId="0" xfId="8" applyFont="1" applyAlignment="1">
      <alignment horizontal="centerContinuous" vertical="center"/>
    </xf>
    <xf numFmtId="165" fontId="1" fillId="0" borderId="0" xfId="8" applyNumberFormat="1" applyFont="1" applyAlignment="1">
      <alignment horizontal="left" vertical="center" wrapText="1"/>
    </xf>
    <xf numFmtId="0" fontId="1" fillId="0" borderId="0" xfId="9" applyFont="1" applyAlignment="1">
      <alignment horizontal="centerContinuous"/>
    </xf>
    <xf numFmtId="0" fontId="3" fillId="0" borderId="0" xfId="8" applyFont="1" applyAlignment="1">
      <alignment vertical="top" wrapText="1"/>
    </xf>
    <xf numFmtId="0" fontId="3" fillId="0" borderId="16" xfId="9" applyFont="1" applyBorder="1" applyAlignment="1">
      <alignment horizontal="center" vertical="center" wrapText="1"/>
    </xf>
    <xf numFmtId="0" fontId="3" fillId="0" borderId="8" xfId="9" applyFont="1" applyBorder="1" applyAlignment="1">
      <alignment horizontal="center" vertical="center" wrapText="1"/>
    </xf>
    <xf numFmtId="14" fontId="3" fillId="0" borderId="8" xfId="9" applyNumberFormat="1" applyFont="1" applyBorder="1" applyAlignment="1">
      <alignment horizontal="center" vertical="center" wrapText="1"/>
    </xf>
    <xf numFmtId="14" fontId="3" fillId="0" borderId="26" xfId="9" applyNumberFormat="1" applyFont="1" applyBorder="1" applyAlignment="1">
      <alignment horizontal="center" vertical="center" wrapText="1"/>
    </xf>
    <xf numFmtId="0" fontId="3" fillId="0" borderId="18" xfId="9" applyFont="1" applyBorder="1" applyAlignment="1">
      <alignment horizontal="center" vertical="center" wrapText="1"/>
    </xf>
    <xf numFmtId="0" fontId="3" fillId="0" borderId="19" xfId="9" applyFont="1" applyBorder="1" applyAlignment="1">
      <alignment horizontal="center" vertical="center" wrapText="1"/>
    </xf>
    <xf numFmtId="49" fontId="3" fillId="0" borderId="19" xfId="9" applyNumberFormat="1" applyFont="1" applyBorder="1" applyAlignment="1">
      <alignment horizontal="center" vertical="center" wrapText="1"/>
    </xf>
    <xf numFmtId="49" fontId="3" fillId="0" borderId="28" xfId="9" applyNumberFormat="1" applyFont="1" applyBorder="1" applyAlignment="1">
      <alignment horizontal="center" vertical="center" wrapText="1"/>
    </xf>
    <xf numFmtId="0" fontId="16" fillId="0" borderId="16" xfId="9" applyFont="1" applyBorder="1" applyAlignment="1">
      <alignment wrapText="1"/>
    </xf>
    <xf numFmtId="49" fontId="16" fillId="0" borderId="8" xfId="9" applyNumberFormat="1" applyFont="1" applyBorder="1" applyAlignment="1">
      <alignment wrapText="1"/>
    </xf>
    <xf numFmtId="3" fontId="1" fillId="0" borderId="8" xfId="9" applyNumberFormat="1" applyFont="1" applyBorder="1" applyAlignment="1">
      <alignment wrapText="1"/>
    </xf>
    <xf numFmtId="3" fontId="1" fillId="0" borderId="26" xfId="9" applyNumberFormat="1" applyFont="1" applyBorder="1" applyAlignment="1">
      <alignment wrapText="1"/>
    </xf>
    <xf numFmtId="0" fontId="1" fillId="0" borderId="17" xfId="9" applyFont="1" applyBorder="1" applyAlignment="1">
      <alignment wrapText="1"/>
    </xf>
    <xf numFmtId="49" fontId="1" fillId="0" borderId="11" xfId="9" applyNumberFormat="1" applyFont="1" applyBorder="1" applyAlignment="1">
      <alignment horizontal="center" wrapText="1"/>
    </xf>
    <xf numFmtId="3" fontId="1" fillId="11" borderId="11" xfId="8" applyNumberFormat="1" applyFont="1" applyFill="1" applyBorder="1" applyAlignment="1" applyProtection="1">
      <alignment vertical="top"/>
      <protection locked="0"/>
    </xf>
    <xf numFmtId="1" fontId="1" fillId="0" borderId="0" xfId="9" applyNumberFormat="1" applyFont="1" applyAlignment="1">
      <alignment wrapText="1"/>
    </xf>
    <xf numFmtId="0" fontId="3" fillId="0" borderId="14" xfId="9" applyFont="1" applyBorder="1" applyAlignment="1">
      <alignment horizontal="right" wrapText="1"/>
    </xf>
    <xf numFmtId="49" fontId="3" fillId="0" borderId="15" xfId="9" applyNumberFormat="1" applyFont="1" applyBorder="1" applyAlignment="1">
      <alignment horizontal="center" wrapText="1"/>
    </xf>
    <xf numFmtId="3" fontId="3" fillId="0" borderId="15" xfId="9" applyNumberFormat="1" applyFont="1" applyBorder="1" applyAlignment="1">
      <alignment wrapText="1"/>
    </xf>
    <xf numFmtId="3" fontId="3" fillId="0" borderId="25" xfId="9" applyNumberFormat="1" applyFont="1" applyBorder="1" applyAlignment="1">
      <alignment wrapText="1"/>
    </xf>
    <xf numFmtId="49" fontId="16" fillId="0" borderId="8" xfId="9" applyNumberFormat="1" applyFont="1" applyBorder="1" applyAlignment="1">
      <alignment horizontal="center" wrapText="1"/>
    </xf>
    <xf numFmtId="0" fontId="16" fillId="0" borderId="12" xfId="9" applyFont="1" applyBorder="1" applyAlignment="1">
      <alignment wrapText="1"/>
    </xf>
    <xf numFmtId="49" fontId="16" fillId="0" borderId="13" xfId="9" applyNumberFormat="1" applyFont="1" applyBorder="1" applyAlignment="1">
      <alignment horizontal="center" wrapText="1"/>
    </xf>
    <xf numFmtId="3" fontId="1" fillId="0" borderId="13" xfId="9" applyNumberFormat="1" applyFont="1" applyBorder="1" applyAlignment="1">
      <alignment wrapText="1"/>
    </xf>
    <xf numFmtId="3" fontId="1" fillId="0" borderId="24" xfId="9" applyNumberFormat="1" applyFont="1" applyBorder="1" applyAlignment="1">
      <alignment wrapText="1"/>
    </xf>
    <xf numFmtId="0" fontId="3" fillId="0" borderId="18" xfId="9" applyFont="1" applyBorder="1" applyAlignment="1">
      <alignment horizontal="right" wrapText="1"/>
    </xf>
    <xf numFmtId="49" fontId="3" fillId="0" borderId="19" xfId="9" applyNumberFormat="1" applyFont="1" applyBorder="1" applyAlignment="1">
      <alignment horizontal="center" wrapText="1"/>
    </xf>
    <xf numFmtId="3" fontId="3" fillId="0" borderId="19" xfId="9" applyNumberFormat="1" applyFont="1" applyBorder="1" applyAlignment="1">
      <alignment wrapText="1"/>
    </xf>
    <xf numFmtId="3" fontId="3" fillId="0" borderId="28" xfId="9" applyNumberFormat="1" applyFont="1" applyBorder="1" applyAlignment="1">
      <alignment wrapText="1"/>
    </xf>
    <xf numFmtId="0" fontId="3" fillId="0" borderId="20" xfId="9" applyFont="1" applyBorder="1" applyAlignment="1">
      <alignment wrapText="1"/>
    </xf>
    <xf numFmtId="49" fontId="3" fillId="0" borderId="21" xfId="9" applyNumberFormat="1" applyFont="1" applyBorder="1" applyAlignment="1">
      <alignment horizontal="center" wrapText="1"/>
    </xf>
    <xf numFmtId="3" fontId="3" fillId="0" borderId="21" xfId="9" applyNumberFormat="1" applyFont="1" applyBorder="1" applyAlignment="1">
      <alignment wrapText="1"/>
    </xf>
    <xf numFmtId="3" fontId="3" fillId="0" borderId="29" xfId="9" applyNumberFormat="1" applyFont="1" applyBorder="1" applyAlignment="1">
      <alignment wrapText="1"/>
    </xf>
    <xf numFmtId="0" fontId="16" fillId="0" borderId="9" xfId="9" applyFont="1" applyBorder="1" applyAlignment="1">
      <alignment wrapText="1"/>
    </xf>
    <xf numFmtId="49" fontId="16" fillId="0" borderId="10" xfId="9" applyNumberFormat="1" applyFont="1" applyBorder="1" applyAlignment="1">
      <alignment horizontal="center" wrapText="1"/>
    </xf>
    <xf numFmtId="3" fontId="16" fillId="11" borderId="10" xfId="8" applyNumberFormat="1" applyFont="1" applyFill="1" applyBorder="1" applyAlignment="1" applyProtection="1">
      <alignment vertical="top"/>
      <protection locked="0"/>
    </xf>
    <xf numFmtId="0" fontId="16" fillId="0" borderId="20" xfId="9" applyFont="1" applyBorder="1" applyAlignment="1">
      <alignment wrapText="1"/>
    </xf>
    <xf numFmtId="49" fontId="16" fillId="0" borderId="21" xfId="9" applyNumberFormat="1" applyFont="1" applyBorder="1" applyAlignment="1">
      <alignment horizontal="center" wrapText="1"/>
    </xf>
    <xf numFmtId="3" fontId="16" fillId="0" borderId="21" xfId="9" applyNumberFormat="1" applyFont="1" applyBorder="1" applyAlignment="1">
      <alignment wrapText="1"/>
    </xf>
    <xf numFmtId="3" fontId="16" fillId="0" borderId="29" xfId="9" applyNumberFormat="1" applyFont="1" applyBorder="1" applyAlignment="1">
      <alignment wrapText="1"/>
    </xf>
    <xf numFmtId="0" fontId="1" fillId="0" borderId="12" xfId="9" applyFont="1" applyBorder="1" applyAlignment="1">
      <alignment wrapText="1"/>
    </xf>
    <xf numFmtId="49" fontId="15" fillId="0" borderId="13" xfId="9" applyNumberFormat="1" applyFont="1" applyBorder="1" applyAlignment="1">
      <alignment horizontal="center" wrapText="1"/>
    </xf>
    <xf numFmtId="3" fontId="1" fillId="11" borderId="13" xfId="8" applyNumberFormat="1" applyFont="1" applyFill="1" applyBorder="1" applyAlignment="1" applyProtection="1">
      <alignment vertical="top"/>
      <protection locked="0"/>
    </xf>
    <xf numFmtId="0" fontId="1" fillId="0" borderId="14" xfId="9" applyFont="1" applyBorder="1" applyAlignment="1">
      <alignment wrapText="1"/>
    </xf>
    <xf numFmtId="49" fontId="15" fillId="0" borderId="15" xfId="9" applyNumberFormat="1" applyFont="1" applyBorder="1" applyAlignment="1">
      <alignment horizontal="center" wrapText="1"/>
    </xf>
    <xf numFmtId="3" fontId="1" fillId="11" borderId="15" xfId="8" applyNumberFormat="1" applyFont="1" applyFill="1" applyBorder="1" applyAlignment="1" applyProtection="1">
      <alignment vertical="top"/>
      <protection locked="0"/>
    </xf>
    <xf numFmtId="3" fontId="1" fillId="11" borderId="25" xfId="8" applyNumberFormat="1" applyFont="1" applyFill="1" applyBorder="1" applyAlignment="1" applyProtection="1">
      <alignment vertical="top"/>
      <protection locked="0"/>
    </xf>
    <xf numFmtId="49" fontId="1" fillId="0" borderId="0" xfId="9" applyNumberFormat="1" applyFont="1" applyAlignment="1">
      <alignment wrapText="1"/>
    </xf>
    <xf numFmtId="0" fontId="17" fillId="0" borderId="0" xfId="9" applyFont="1" applyAlignment="1">
      <alignment wrapText="1"/>
    </xf>
    <xf numFmtId="0" fontId="18" fillId="0" borderId="0" xfId="9" applyFont="1" applyAlignment="1">
      <alignment horizontal="left" wrapText="1"/>
    </xf>
    <xf numFmtId="165" fontId="1" fillId="0" borderId="0" xfId="8" applyNumberFormat="1" applyFont="1" applyAlignment="1">
      <alignment vertical="center"/>
    </xf>
    <xf numFmtId="1" fontId="1" fillId="0" borderId="0" xfId="8" applyNumberFormat="1" applyFont="1" applyAlignment="1">
      <alignment vertical="top"/>
    </xf>
    <xf numFmtId="0" fontId="1" fillId="0" borderId="0" xfId="10" applyFont="1" applyAlignment="1">
      <alignment wrapText="1"/>
    </xf>
    <xf numFmtId="0" fontId="3" fillId="0" borderId="0" xfId="8" applyFont="1" applyAlignment="1">
      <alignment horizontal="left" vertical="center"/>
    </xf>
    <xf numFmtId="0" fontId="3" fillId="0" borderId="0" xfId="8" applyFont="1" applyAlignment="1">
      <alignment vertical="center"/>
    </xf>
    <xf numFmtId="165" fontId="1" fillId="0" borderId="0" xfId="8" applyNumberFormat="1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1" fillId="0" borderId="0" xfId="10" applyFont="1" applyAlignment="1">
      <alignment horizontal="centerContinuous"/>
    </xf>
    <xf numFmtId="0" fontId="3" fillId="0" borderId="0" xfId="10" applyFont="1" applyAlignment="1">
      <alignment horizontal="center" vertical="center" wrapText="1"/>
    </xf>
    <xf numFmtId="0" fontId="3" fillId="0" borderId="16" xfId="10" applyFont="1" applyBorder="1" applyAlignment="1">
      <alignment horizontal="center" vertical="center" wrapText="1"/>
    </xf>
    <xf numFmtId="0" fontId="3" fillId="0" borderId="8" xfId="10" applyFont="1" applyBorder="1" applyAlignment="1">
      <alignment horizontal="center" vertical="center" wrapText="1"/>
    </xf>
    <xf numFmtId="0" fontId="3" fillId="0" borderId="26" xfId="10" applyFont="1" applyBorder="1" applyAlignment="1">
      <alignment horizontal="center" vertical="center" wrapText="1"/>
    </xf>
    <xf numFmtId="0" fontId="3" fillId="0" borderId="18" xfId="10" applyFont="1" applyBorder="1" applyAlignment="1">
      <alignment horizontal="center" vertical="center" wrapText="1"/>
    </xf>
    <xf numFmtId="0" fontId="3" fillId="0" borderId="19" xfId="10" applyFont="1" applyBorder="1" applyAlignment="1">
      <alignment horizontal="center" vertical="center" wrapText="1"/>
    </xf>
    <xf numFmtId="0" fontId="3" fillId="0" borderId="28" xfId="10" applyFont="1" applyBorder="1" applyAlignment="1">
      <alignment horizontal="center" vertical="center" wrapText="1"/>
    </xf>
    <xf numFmtId="0" fontId="3" fillId="0" borderId="16" xfId="10" applyFont="1" applyBorder="1" applyAlignment="1">
      <alignment vertical="center" wrapText="1"/>
    </xf>
    <xf numFmtId="0" fontId="3" fillId="0" borderId="8" xfId="10" applyFont="1" applyBorder="1" applyAlignment="1">
      <alignment vertical="center" wrapText="1"/>
    </xf>
    <xf numFmtId="3" fontId="3" fillId="0" borderId="8" xfId="10" applyNumberFormat="1" applyFont="1" applyBorder="1" applyAlignment="1">
      <alignment vertical="center"/>
    </xf>
    <xf numFmtId="3" fontId="3" fillId="0" borderId="26" xfId="10" applyNumberFormat="1" applyFont="1" applyBorder="1" applyAlignment="1">
      <alignment vertical="center"/>
    </xf>
    <xf numFmtId="0" fontId="1" fillId="0" borderId="8" xfId="10" applyFont="1" applyBorder="1" applyAlignment="1">
      <alignment vertical="center" wrapText="1"/>
    </xf>
    <xf numFmtId="3" fontId="1" fillId="0" borderId="8" xfId="10" applyNumberFormat="1" applyFont="1" applyBorder="1" applyAlignment="1">
      <alignment vertical="center"/>
    </xf>
    <xf numFmtId="3" fontId="1" fillId="0" borderId="26" xfId="10" applyNumberFormat="1" applyFont="1" applyBorder="1" applyAlignment="1">
      <alignment vertical="center"/>
    </xf>
    <xf numFmtId="0" fontId="16" fillId="0" borderId="17" xfId="10" applyFont="1" applyBorder="1" applyAlignment="1">
      <alignment vertical="center" wrapText="1"/>
    </xf>
    <xf numFmtId="0" fontId="16" fillId="0" borderId="11" xfId="10" applyFont="1" applyBorder="1" applyAlignment="1">
      <alignment vertical="center" wrapText="1"/>
    </xf>
    <xf numFmtId="3" fontId="1" fillId="0" borderId="11" xfId="10" applyNumberFormat="1" applyFont="1" applyBorder="1" applyAlignment="1">
      <alignment vertical="center"/>
    </xf>
    <xf numFmtId="3" fontId="1" fillId="0" borderId="27" xfId="10" applyNumberFormat="1" applyFont="1" applyBorder="1" applyAlignment="1">
      <alignment vertical="center"/>
    </xf>
    <xf numFmtId="0" fontId="1" fillId="0" borderId="11" xfId="10" applyFont="1" applyBorder="1" applyAlignment="1">
      <alignment vertical="center" wrapText="1"/>
    </xf>
    <xf numFmtId="0" fontId="1" fillId="0" borderId="17" xfId="10" applyFont="1" applyBorder="1" applyAlignment="1">
      <alignment vertical="center" wrapText="1"/>
    </xf>
    <xf numFmtId="3" fontId="1" fillId="0" borderId="11" xfId="10" applyNumberFormat="1" applyFont="1" applyBorder="1" applyAlignment="1">
      <alignment horizontal="center" vertical="center"/>
    </xf>
    <xf numFmtId="49" fontId="1" fillId="0" borderId="11" xfId="10" applyNumberFormat="1" applyFont="1" applyBorder="1" applyAlignment="1">
      <alignment horizontal="center" vertical="center" wrapText="1"/>
    </xf>
    <xf numFmtId="0" fontId="16" fillId="0" borderId="17" xfId="10" applyFont="1" applyBorder="1" applyAlignment="1">
      <alignment horizontal="right" vertical="center" wrapText="1"/>
    </xf>
    <xf numFmtId="49" fontId="16" fillId="0" borderId="11" xfId="10" applyNumberFormat="1" applyFont="1" applyBorder="1" applyAlignment="1">
      <alignment horizontal="center" vertical="center" wrapText="1"/>
    </xf>
    <xf numFmtId="3" fontId="16" fillId="0" borderId="11" xfId="10" applyNumberFormat="1" applyFont="1" applyBorder="1" applyAlignment="1">
      <alignment vertical="center"/>
    </xf>
    <xf numFmtId="3" fontId="16" fillId="0" borderId="27" xfId="10" applyNumberFormat="1" applyFont="1" applyBorder="1" applyAlignment="1">
      <alignment vertical="center"/>
    </xf>
    <xf numFmtId="0" fontId="1" fillId="0" borderId="11" xfId="10" applyFont="1" applyBorder="1" applyAlignment="1">
      <alignment horizontal="center" vertical="center" wrapText="1"/>
    </xf>
    <xf numFmtId="0" fontId="16" fillId="0" borderId="11" xfId="10" applyFont="1" applyBorder="1" applyAlignment="1">
      <alignment horizontal="center" vertical="center" wrapText="1"/>
    </xf>
    <xf numFmtId="3" fontId="16" fillId="11" borderId="11" xfId="8" applyNumberFormat="1" applyFont="1" applyFill="1" applyBorder="1" applyAlignment="1" applyProtection="1">
      <alignment vertical="center"/>
      <protection locked="0"/>
    </xf>
    <xf numFmtId="3" fontId="16" fillId="11" borderId="27" xfId="8" applyNumberFormat="1" applyFont="1" applyFill="1" applyBorder="1" applyAlignment="1" applyProtection="1">
      <alignment vertical="center"/>
      <protection locked="0"/>
    </xf>
    <xf numFmtId="0" fontId="1" fillId="0" borderId="17" xfId="10" applyFont="1" applyBorder="1" applyAlignment="1">
      <alignment horizontal="left" vertical="center" wrapText="1"/>
    </xf>
    <xf numFmtId="3" fontId="16" fillId="0" borderId="11" xfId="10" applyNumberFormat="1" applyFont="1" applyBorder="1" applyAlignment="1">
      <alignment horizontal="center" vertical="center"/>
    </xf>
    <xf numFmtId="0" fontId="16" fillId="0" borderId="18" xfId="10" applyFont="1" applyBorder="1" applyAlignment="1">
      <alignment horizontal="right" vertical="center" wrapText="1"/>
    </xf>
    <xf numFmtId="0" fontId="16" fillId="0" borderId="19" xfId="10" applyFont="1" applyBorder="1" applyAlignment="1">
      <alignment horizontal="center" vertical="center" wrapText="1"/>
    </xf>
    <xf numFmtId="3" fontId="3" fillId="0" borderId="19" xfId="10" applyNumberFormat="1" applyFont="1" applyBorder="1" applyAlignment="1">
      <alignment vertical="center"/>
    </xf>
    <xf numFmtId="3" fontId="3" fillId="0" borderId="28" xfId="10" applyNumberFormat="1" applyFont="1" applyBorder="1" applyAlignment="1">
      <alignment vertical="center"/>
    </xf>
    <xf numFmtId="0" fontId="1" fillId="0" borderId="18" xfId="10" applyFont="1" applyBorder="1" applyAlignment="1">
      <alignment vertical="center" wrapText="1"/>
    </xf>
    <xf numFmtId="0" fontId="1" fillId="0" borderId="19" xfId="10" applyFont="1" applyBorder="1" applyAlignment="1">
      <alignment vertical="center" wrapText="1"/>
    </xf>
    <xf numFmtId="3" fontId="1" fillId="0" borderId="19" xfId="10" applyNumberFormat="1" applyFont="1" applyBorder="1" applyAlignment="1">
      <alignment vertical="center"/>
    </xf>
    <xf numFmtId="3" fontId="1" fillId="0" borderId="28" xfId="10" applyNumberFormat="1" applyFont="1" applyBorder="1" applyAlignment="1">
      <alignment vertical="center"/>
    </xf>
    <xf numFmtId="0" fontId="16" fillId="0" borderId="8" xfId="10" applyFont="1" applyBorder="1" applyAlignment="1">
      <alignment horizontal="center" vertical="center" wrapText="1"/>
    </xf>
    <xf numFmtId="0" fontId="3" fillId="0" borderId="17" xfId="10" applyFont="1" applyBorder="1" applyAlignment="1">
      <alignment vertical="center" wrapText="1"/>
    </xf>
    <xf numFmtId="0" fontId="3" fillId="0" borderId="11" xfId="10" applyFont="1" applyBorder="1" applyAlignment="1">
      <alignment horizontal="center" vertical="center" wrapText="1"/>
    </xf>
    <xf numFmtId="3" fontId="3" fillId="0" borderId="11" xfId="10" applyNumberFormat="1" applyFont="1" applyBorder="1" applyAlignment="1">
      <alignment vertical="center"/>
    </xf>
    <xf numFmtId="3" fontId="3" fillId="0" borderId="27" xfId="10" applyNumberFormat="1" applyFont="1" applyBorder="1" applyAlignment="1">
      <alignment vertical="center"/>
    </xf>
    <xf numFmtId="0" fontId="16" fillId="0" borderId="17" xfId="10" applyFont="1" applyBorder="1" applyAlignment="1">
      <alignment horizontal="left" vertical="center" wrapText="1"/>
    </xf>
    <xf numFmtId="0" fontId="3" fillId="0" borderId="18" xfId="10" applyFont="1" applyBorder="1" applyAlignment="1">
      <alignment horizontal="left" vertical="center" wrapText="1"/>
    </xf>
    <xf numFmtId="3" fontId="16" fillId="0" borderId="19" xfId="10" applyNumberFormat="1" applyFont="1" applyBorder="1" applyAlignment="1">
      <alignment vertical="center"/>
    </xf>
    <xf numFmtId="3" fontId="16" fillId="0" borderId="28" xfId="10" applyNumberFormat="1" applyFont="1" applyBorder="1" applyAlignment="1">
      <alignment vertical="center"/>
    </xf>
    <xf numFmtId="0" fontId="3" fillId="0" borderId="18" xfId="10" applyFont="1" applyBorder="1" applyAlignment="1">
      <alignment vertical="center" wrapText="1"/>
    </xf>
    <xf numFmtId="0" fontId="3" fillId="0" borderId="16" xfId="10" applyFont="1" applyBorder="1" applyAlignment="1">
      <alignment horizontal="left" vertical="center" wrapText="1"/>
    </xf>
    <xf numFmtId="0" fontId="19" fillId="0" borderId="17" xfId="10" applyFont="1" applyBorder="1" applyAlignment="1">
      <alignment vertical="center" wrapText="1"/>
    </xf>
    <xf numFmtId="49" fontId="3" fillId="0" borderId="11" xfId="10" applyNumberFormat="1" applyFont="1" applyBorder="1" applyAlignment="1">
      <alignment horizontal="center" vertical="center" wrapText="1"/>
    </xf>
    <xf numFmtId="0" fontId="4" fillId="0" borderId="17" xfId="10" applyFont="1" applyBorder="1" applyAlignment="1">
      <alignment vertical="center" wrapText="1"/>
    </xf>
    <xf numFmtId="49" fontId="3" fillId="0" borderId="19" xfId="10" applyNumberFormat="1" applyFont="1" applyBorder="1" applyAlignment="1">
      <alignment horizontal="center" vertical="center" wrapText="1"/>
    </xf>
    <xf numFmtId="0" fontId="3" fillId="0" borderId="20" xfId="10" applyFont="1" applyBorder="1" applyAlignment="1">
      <alignment horizontal="left" vertical="center" wrapText="1"/>
    </xf>
    <xf numFmtId="0" fontId="3" fillId="0" borderId="21" xfId="10" applyFont="1" applyBorder="1" applyAlignment="1">
      <alignment horizontal="center" vertical="center" wrapText="1"/>
    </xf>
    <xf numFmtId="3" fontId="3" fillId="0" borderId="21" xfId="10" applyNumberFormat="1" applyFont="1" applyBorder="1" applyAlignment="1">
      <alignment vertical="center"/>
    </xf>
    <xf numFmtId="3" fontId="3" fillId="0" borderId="29" xfId="10" applyNumberFormat="1" applyFont="1" applyBorder="1" applyAlignment="1">
      <alignment vertical="center"/>
    </xf>
    <xf numFmtId="49" fontId="3" fillId="0" borderId="21" xfId="10" applyNumberFormat="1" applyFont="1" applyBorder="1" applyAlignment="1">
      <alignment horizontal="center" vertical="center" wrapText="1"/>
    </xf>
    <xf numFmtId="0" fontId="3" fillId="0" borderId="0" xfId="10" applyFont="1" applyAlignment="1">
      <alignment wrapText="1"/>
    </xf>
    <xf numFmtId="1" fontId="1" fillId="0" borderId="0" xfId="10" applyNumberFormat="1" applyFont="1"/>
    <xf numFmtId="0" fontId="3" fillId="0" borderId="0" xfId="10" applyFont="1" applyAlignment="1">
      <alignment horizontal="right" vertical="center" wrapText="1"/>
    </xf>
    <xf numFmtId="0" fontId="15" fillId="0" borderId="0" xfId="0" applyFont="1" applyAlignment="1">
      <alignment horizontal="right" vertical="center"/>
    </xf>
    <xf numFmtId="0" fontId="3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 wrapText="1"/>
    </xf>
    <xf numFmtId="0" fontId="3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center" vertical="center"/>
      <protection hidden="1"/>
    </xf>
    <xf numFmtId="0" fontId="1" fillId="0" borderId="0" xfId="8" applyFont="1" applyAlignment="1">
      <alignment vertical="center" wrapText="1"/>
    </xf>
    <xf numFmtId="0" fontId="1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9" applyFont="1" applyAlignment="1">
      <alignment horizontal="center" vertical="center" wrapText="1"/>
    </xf>
    <xf numFmtId="0" fontId="3" fillId="0" borderId="16" xfId="8" applyFont="1" applyBorder="1" applyAlignment="1">
      <alignment horizontal="center" vertical="center"/>
    </xf>
    <xf numFmtId="0" fontId="3" fillId="0" borderId="8" xfId="8" applyFont="1" applyBorder="1" applyAlignment="1">
      <alignment horizontal="center" vertical="top" wrapText="1"/>
    </xf>
    <xf numFmtId="14" fontId="3" fillId="0" borderId="8" xfId="8" applyNumberFormat="1" applyFont="1" applyBorder="1" applyAlignment="1">
      <alignment horizontal="center" vertical="center" wrapText="1"/>
    </xf>
    <xf numFmtId="14" fontId="3" fillId="0" borderId="26" xfId="8" applyNumberFormat="1" applyFont="1" applyBorder="1" applyAlignment="1">
      <alignment horizontal="center" vertical="center" wrapText="1"/>
    </xf>
    <xf numFmtId="49" fontId="3" fillId="0" borderId="16" xfId="8" applyNumberFormat="1" applyFont="1" applyBorder="1" applyAlignment="1">
      <alignment horizontal="center" vertical="center" wrapText="1"/>
    </xf>
    <xf numFmtId="0" fontId="3" fillId="0" borderId="18" xfId="8" applyFont="1" applyBorder="1" applyAlignment="1">
      <alignment horizontal="center" vertical="center" wrapText="1"/>
    </xf>
    <xf numFmtId="0" fontId="3" fillId="0" borderId="19" xfId="8" applyFont="1" applyBorder="1" applyAlignment="1">
      <alignment horizontal="center" vertical="top" wrapText="1"/>
    </xf>
    <xf numFmtId="0" fontId="3" fillId="0" borderId="28" xfId="8" applyFont="1" applyBorder="1" applyAlignment="1">
      <alignment horizontal="center" vertical="top" wrapText="1"/>
    </xf>
    <xf numFmtId="49" fontId="3" fillId="0" borderId="18" xfId="8" applyNumberFormat="1" applyFont="1" applyBorder="1" applyAlignment="1">
      <alignment horizontal="center" vertical="center" wrapText="1"/>
    </xf>
    <xf numFmtId="0" fontId="4" fillId="13" borderId="16" xfId="8" applyFont="1" applyFill="1" applyBorder="1" applyAlignment="1">
      <alignment horizontal="left" vertical="top" wrapText="1"/>
    </xf>
    <xf numFmtId="49" fontId="3" fillId="0" borderId="8" xfId="8" applyNumberFormat="1" applyFont="1" applyBorder="1" applyAlignment="1">
      <alignment horizontal="right" vertical="top" wrapText="1"/>
    </xf>
    <xf numFmtId="3" fontId="1" fillId="0" borderId="8" xfId="8" applyNumberFormat="1" applyFont="1" applyBorder="1" applyAlignment="1">
      <alignment vertical="top" wrapText="1"/>
    </xf>
    <xf numFmtId="3" fontId="1" fillId="0" borderId="26" xfId="8" applyNumberFormat="1" applyFont="1" applyBorder="1" applyAlignment="1">
      <alignment vertical="top" wrapText="1"/>
    </xf>
    <xf numFmtId="49" fontId="3" fillId="12" borderId="8" xfId="8" applyNumberFormat="1" applyFont="1" applyFill="1" applyBorder="1" applyAlignment="1">
      <alignment horizontal="right" vertical="top" wrapText="1"/>
    </xf>
    <xf numFmtId="3" fontId="1" fillId="12" borderId="8" xfId="5" applyNumberFormat="1" applyFont="1" applyFill="1" applyBorder="1" applyAlignment="1">
      <alignment vertical="top" wrapText="1"/>
    </xf>
    <xf numFmtId="3" fontId="1" fillId="12" borderId="26" xfId="5" applyNumberFormat="1" applyFont="1" applyFill="1" applyBorder="1" applyAlignment="1">
      <alignment vertical="top" wrapText="1"/>
    </xf>
    <xf numFmtId="0" fontId="4" fillId="13" borderId="17" xfId="8" applyFont="1" applyFill="1" applyBorder="1" applyAlignment="1">
      <alignment vertical="top" wrapText="1"/>
    </xf>
    <xf numFmtId="0" fontId="1" fillId="0" borderId="11" xfId="8" applyFont="1" applyBorder="1" applyAlignment="1">
      <alignment horizontal="right" vertical="top" wrapText="1"/>
    </xf>
    <xf numFmtId="3" fontId="1" fillId="0" borderId="11" xfId="8" applyNumberFormat="1" applyFont="1" applyBorder="1" applyAlignment="1">
      <alignment vertical="top" wrapText="1"/>
    </xf>
    <xf numFmtId="3" fontId="1" fillId="0" borderId="27" xfId="8" applyNumberFormat="1" applyFont="1" applyBorder="1" applyAlignment="1">
      <alignment vertical="top" wrapText="1"/>
    </xf>
    <xf numFmtId="0" fontId="1" fillId="12" borderId="11" xfId="5" applyFont="1" applyFill="1" applyBorder="1" applyAlignment="1">
      <alignment vertical="top" wrapText="1"/>
    </xf>
    <xf numFmtId="3" fontId="1" fillId="12" borderId="11" xfId="5" applyNumberFormat="1" applyFont="1" applyFill="1" applyBorder="1" applyAlignment="1">
      <alignment vertical="top" wrapText="1"/>
    </xf>
    <xf numFmtId="3" fontId="1" fillId="12" borderId="27" xfId="5" applyNumberFormat="1" applyFont="1" applyFill="1" applyBorder="1" applyAlignment="1">
      <alignment vertical="top" wrapText="1"/>
    </xf>
    <xf numFmtId="0" fontId="2" fillId="13" borderId="17" xfId="8" applyFont="1" applyFill="1" applyBorder="1" applyAlignment="1">
      <alignment vertical="top" wrapText="1"/>
    </xf>
    <xf numFmtId="49" fontId="1" fillId="0" borderId="11" xfId="8" applyNumberFormat="1" applyFont="1" applyBorder="1" applyAlignment="1">
      <alignment horizontal="right" vertical="top" wrapText="1"/>
    </xf>
    <xf numFmtId="3" fontId="20" fillId="11" borderId="11" xfId="8" applyNumberFormat="1" applyFont="1" applyFill="1" applyBorder="1" applyAlignment="1" applyProtection="1">
      <alignment vertical="top"/>
      <protection locked="0"/>
    </xf>
    <xf numFmtId="1" fontId="1" fillId="0" borderId="11" xfId="8" applyNumberFormat="1" applyFont="1" applyBorder="1" applyAlignment="1">
      <alignment horizontal="right" vertical="top" wrapText="1"/>
    </xf>
    <xf numFmtId="0" fontId="2" fillId="13" borderId="17" xfId="8" applyFont="1" applyFill="1" applyBorder="1" applyAlignment="1">
      <alignment vertical="top"/>
    </xf>
    <xf numFmtId="0" fontId="21" fillId="13" borderId="17" xfId="8" applyFont="1" applyFill="1" applyBorder="1" applyAlignment="1">
      <alignment horizontal="center" vertical="center"/>
    </xf>
    <xf numFmtId="1" fontId="16" fillId="0" borderId="11" xfId="8" applyNumberFormat="1" applyFont="1" applyBorder="1" applyAlignment="1">
      <alignment horizontal="right" vertical="center" wrapText="1"/>
    </xf>
    <xf numFmtId="3" fontId="16" fillId="0" borderId="11" xfId="8" applyNumberFormat="1" applyFont="1" applyBorder="1" applyAlignment="1">
      <alignment vertical="center" wrapText="1"/>
    </xf>
    <xf numFmtId="3" fontId="16" fillId="0" borderId="27" xfId="8" applyNumberFormat="1" applyFont="1" applyBorder="1" applyAlignment="1">
      <alignment vertical="center" wrapText="1"/>
    </xf>
    <xf numFmtId="1" fontId="16" fillId="0" borderId="11" xfId="8" applyNumberFormat="1" applyFont="1" applyBorder="1" applyAlignment="1">
      <alignment horizontal="right"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27" xfId="5" applyNumberFormat="1" applyFont="1" applyBorder="1" applyAlignment="1">
      <alignment vertical="top" wrapText="1"/>
    </xf>
    <xf numFmtId="0" fontId="21" fillId="13" borderId="17" xfId="8" applyFont="1" applyFill="1" applyBorder="1" applyAlignment="1">
      <alignment horizontal="center" vertical="top" wrapText="1"/>
    </xf>
    <xf numFmtId="49" fontId="16" fillId="0" borderId="11" xfId="8" applyNumberFormat="1" applyFont="1" applyBorder="1" applyAlignment="1">
      <alignment horizontal="right" vertical="top" wrapText="1"/>
    </xf>
    <xf numFmtId="3" fontId="16" fillId="0" borderId="11" xfId="8" applyNumberFormat="1" applyFont="1" applyBorder="1" applyAlignment="1">
      <alignment vertical="top" wrapText="1"/>
    </xf>
    <xf numFmtId="3" fontId="16" fillId="0" borderId="27" xfId="8" applyNumberFormat="1" applyFont="1" applyBorder="1" applyAlignment="1">
      <alignment vertical="top" wrapText="1"/>
    </xf>
    <xf numFmtId="3" fontId="3" fillId="11" borderId="11" xfId="8" applyNumberFormat="1" applyFont="1" applyFill="1" applyBorder="1" applyAlignment="1" applyProtection="1">
      <alignment vertical="top"/>
      <protection locked="0"/>
    </xf>
    <xf numFmtId="3" fontId="22" fillId="11" borderId="11" xfId="8" applyNumberFormat="1" applyFont="1" applyFill="1" applyBorder="1" applyAlignment="1" applyProtection="1">
      <alignment vertical="top"/>
      <protection locked="0"/>
    </xf>
    <xf numFmtId="3" fontId="3" fillId="11" borderId="27" xfId="8" applyNumberFormat="1" applyFont="1" applyFill="1" applyBorder="1" applyAlignment="1" applyProtection="1">
      <alignment vertical="top"/>
      <protection locked="0"/>
    </xf>
    <xf numFmtId="1" fontId="2" fillId="13" borderId="17" xfId="8" applyNumberFormat="1" applyFont="1" applyFill="1" applyBorder="1" applyAlignment="1">
      <alignment vertical="top" wrapText="1"/>
    </xf>
    <xf numFmtId="1" fontId="2" fillId="13" borderId="17" xfId="8" applyNumberFormat="1" applyFont="1" applyFill="1" applyBorder="1" applyAlignment="1">
      <alignment vertical="top"/>
    </xf>
    <xf numFmtId="1" fontId="21" fillId="13" borderId="17" xfId="8" applyNumberFormat="1" applyFont="1" applyFill="1" applyBorder="1" applyAlignment="1">
      <alignment horizontal="center" vertical="top"/>
    </xf>
    <xf numFmtId="3" fontId="1" fillId="11" borderId="27" xfId="8" applyNumberFormat="1" applyFont="1" applyFill="1" applyBorder="1" applyAlignment="1" applyProtection="1">
      <alignment vertical="top"/>
      <protection locked="0"/>
    </xf>
    <xf numFmtId="1" fontId="3" fillId="0" borderId="11" xfId="8" applyNumberFormat="1" applyFont="1" applyBorder="1" applyAlignment="1">
      <alignment horizontal="right" vertical="top" wrapText="1"/>
    </xf>
    <xf numFmtId="3" fontId="1" fillId="0" borderId="11" xfId="5" applyNumberFormat="1" applyFont="1" applyBorder="1" applyAlignment="1">
      <alignment vertical="top" wrapText="1"/>
    </xf>
    <xf numFmtId="3" fontId="1" fillId="0" borderId="27" xfId="5" applyNumberFormat="1" applyFont="1" applyBorder="1" applyAlignment="1">
      <alignment vertical="top" wrapText="1"/>
    </xf>
    <xf numFmtId="1" fontId="2" fillId="13" borderId="17" xfId="5" applyNumberFormat="1" applyFont="1" applyFill="1" applyBorder="1" applyAlignment="1">
      <alignment vertical="top" wrapText="1"/>
    </xf>
    <xf numFmtId="1" fontId="1" fillId="0" borderId="11" xfId="5" applyNumberFormat="1" applyFont="1" applyBorder="1" applyAlignment="1">
      <alignment vertical="top" wrapText="1"/>
    </xf>
    <xf numFmtId="0" fontId="4" fillId="13" borderId="17" xfId="8" applyFont="1" applyFill="1" applyBorder="1" applyAlignment="1">
      <alignment horizontal="center" vertical="top" wrapText="1"/>
    </xf>
    <xf numFmtId="3" fontId="3" fillId="0" borderId="11" xfId="8" applyNumberFormat="1" applyFont="1" applyBorder="1" applyAlignment="1">
      <alignment vertical="top" wrapText="1"/>
    </xf>
    <xf numFmtId="3" fontId="3" fillId="0" borderId="27" xfId="8" applyNumberFormat="1" applyFont="1" applyBorder="1" applyAlignment="1">
      <alignment vertical="top" wrapText="1"/>
    </xf>
    <xf numFmtId="0" fontId="2" fillId="13" borderId="18" xfId="5" applyFont="1" applyFill="1" applyBorder="1" applyAlignment="1">
      <alignment vertical="top"/>
    </xf>
    <xf numFmtId="1" fontId="1" fillId="0" borderId="19" xfId="5" applyNumberFormat="1" applyFont="1" applyBorder="1" applyAlignment="1">
      <alignment vertical="top" wrapText="1"/>
    </xf>
    <xf numFmtId="3" fontId="1" fillId="0" borderId="19" xfId="5" applyNumberFormat="1" applyFont="1" applyBorder="1" applyAlignment="1">
      <alignment vertical="top" wrapText="1"/>
    </xf>
    <xf numFmtId="3" fontId="1" fillId="0" borderId="28" xfId="5" applyNumberFormat="1" applyFont="1" applyBorder="1" applyAlignment="1">
      <alignment vertical="top" wrapText="1"/>
    </xf>
    <xf numFmtId="1" fontId="4" fillId="13" borderId="16" xfId="8" applyNumberFormat="1" applyFont="1" applyFill="1" applyBorder="1" applyAlignment="1">
      <alignment vertical="top" wrapText="1"/>
    </xf>
    <xf numFmtId="1" fontId="3" fillId="0" borderId="8" xfId="8" applyNumberFormat="1" applyFont="1" applyBorder="1" applyAlignment="1">
      <alignment horizontal="right" vertical="top" wrapText="1"/>
    </xf>
    <xf numFmtId="3" fontId="3" fillId="11" borderId="8" xfId="8" applyNumberFormat="1" applyFont="1" applyFill="1" applyBorder="1" applyAlignment="1" applyProtection="1">
      <alignment vertical="top"/>
      <protection locked="0"/>
    </xf>
    <xf numFmtId="3" fontId="22" fillId="11" borderId="8" xfId="8" applyNumberFormat="1" applyFont="1" applyFill="1" applyBorder="1" applyAlignment="1" applyProtection="1">
      <alignment vertical="top"/>
      <protection locked="0"/>
    </xf>
    <xf numFmtId="0" fontId="2" fillId="13" borderId="18" xfId="8" applyFont="1" applyFill="1" applyBorder="1" applyAlignment="1">
      <alignment vertical="top"/>
    </xf>
    <xf numFmtId="1" fontId="3" fillId="0" borderId="19" xfId="8" applyNumberFormat="1" applyFont="1" applyBorder="1" applyAlignment="1">
      <alignment horizontal="right" vertical="top" wrapText="1"/>
    </xf>
    <xf numFmtId="1" fontId="1" fillId="0" borderId="8" xfId="5" applyNumberFormat="1" applyFont="1" applyBorder="1" applyAlignment="1">
      <alignment vertical="top" wrapText="1"/>
    </xf>
    <xf numFmtId="3" fontId="1" fillId="0" borderId="8" xfId="5" applyNumberFormat="1" applyFont="1" applyBorder="1" applyAlignment="1">
      <alignment vertical="top" wrapText="1"/>
    </xf>
    <xf numFmtId="3" fontId="1" fillId="0" borderId="26" xfId="5" applyNumberFormat="1" applyFont="1" applyBorder="1" applyAlignment="1">
      <alignment vertical="top" wrapText="1"/>
    </xf>
    <xf numFmtId="49" fontId="2" fillId="13" borderId="17" xfId="8" applyNumberFormat="1" applyFont="1" applyFill="1" applyBorder="1" applyAlignment="1">
      <alignment vertical="top"/>
    </xf>
    <xf numFmtId="0" fontId="21" fillId="13" borderId="17" xfId="8" applyFont="1" applyFill="1" applyBorder="1" applyAlignment="1">
      <alignment vertical="top" wrapText="1"/>
    </xf>
    <xf numFmtId="49" fontId="3" fillId="0" borderId="11" xfId="8" applyNumberFormat="1" applyFont="1" applyBorder="1" applyAlignment="1">
      <alignment horizontal="right" vertical="top" wrapText="1"/>
    </xf>
    <xf numFmtId="3" fontId="16" fillId="11" borderId="11" xfId="8" applyNumberFormat="1" applyFont="1" applyFill="1" applyBorder="1" applyAlignment="1" applyProtection="1">
      <alignment vertical="top"/>
      <protection locked="0"/>
    </xf>
    <xf numFmtId="3" fontId="16" fillId="11" borderId="27" xfId="8" applyNumberFormat="1" applyFont="1" applyFill="1" applyBorder="1" applyAlignment="1" applyProtection="1">
      <alignment vertical="top"/>
      <protection locked="0"/>
    </xf>
    <xf numFmtId="0" fontId="4" fillId="13" borderId="18" xfId="8" applyFont="1" applyFill="1" applyBorder="1" applyAlignment="1">
      <alignment vertical="top" wrapText="1"/>
    </xf>
    <xf numFmtId="49" fontId="3" fillId="0" borderId="19" xfId="8" applyNumberFormat="1" applyFont="1" applyBorder="1" applyAlignment="1">
      <alignment horizontal="right" vertical="top" wrapText="1"/>
    </xf>
    <xf numFmtId="3" fontId="3" fillId="0" borderId="19" xfId="8" applyNumberFormat="1" applyFont="1" applyBorder="1" applyAlignment="1">
      <alignment vertical="top" wrapText="1"/>
    </xf>
    <xf numFmtId="3" fontId="3" fillId="0" borderId="28" xfId="8" applyNumberFormat="1" applyFont="1" applyBorder="1" applyAlignment="1">
      <alignment vertical="top" wrapText="1"/>
    </xf>
    <xf numFmtId="0" fontId="4" fillId="13" borderId="16" xfId="8" applyFont="1" applyFill="1" applyBorder="1" applyAlignment="1">
      <alignment vertical="top" wrapText="1"/>
    </xf>
    <xf numFmtId="49" fontId="1" fillId="0" borderId="8" xfId="8" applyNumberFormat="1" applyFont="1" applyBorder="1" applyAlignment="1">
      <alignment horizontal="right" vertical="top" wrapText="1"/>
    </xf>
    <xf numFmtId="1" fontId="1" fillId="0" borderId="11" xfId="8" applyNumberFormat="1" applyFont="1" applyBorder="1" applyAlignment="1">
      <alignment horizontal="right" vertical="center" wrapText="1"/>
    </xf>
    <xf numFmtId="1" fontId="21" fillId="13" borderId="17" xfId="8" applyNumberFormat="1" applyFont="1" applyFill="1" applyBorder="1" applyAlignment="1">
      <alignment vertical="top"/>
    </xf>
    <xf numFmtId="0" fontId="1" fillId="0" borderId="17" xfId="8" applyFont="1" applyBorder="1" applyAlignment="1">
      <alignment vertical="top" wrapText="1"/>
    </xf>
    <xf numFmtId="0" fontId="1" fillId="0" borderId="11" xfId="8" applyFont="1" applyBorder="1" applyAlignment="1">
      <alignment horizontal="left" vertical="top" wrapText="1"/>
    </xf>
    <xf numFmtId="3" fontId="1" fillId="0" borderId="27" xfId="8" applyNumberFormat="1" applyFont="1" applyBorder="1" applyAlignment="1">
      <alignment vertical="top"/>
    </xf>
    <xf numFmtId="1" fontId="21" fillId="13" borderId="17" xfId="8" applyNumberFormat="1" applyFont="1" applyFill="1" applyBorder="1" applyAlignment="1">
      <alignment vertical="top" wrapText="1"/>
    </xf>
    <xf numFmtId="1" fontId="4" fillId="13" borderId="17" xfId="8" applyNumberFormat="1" applyFont="1" applyFill="1" applyBorder="1" applyAlignment="1">
      <alignment vertical="top" wrapText="1"/>
    </xf>
    <xf numFmtId="1" fontId="1" fillId="12" borderId="11" xfId="5" applyNumberFormat="1" applyFont="1" applyFill="1" applyBorder="1" applyAlignment="1">
      <alignment vertical="top"/>
    </xf>
    <xf numFmtId="3" fontId="1" fillId="0" borderId="11" xfId="5" applyNumberFormat="1" applyFont="1" applyBorder="1" applyAlignment="1">
      <alignment vertical="top"/>
    </xf>
    <xf numFmtId="3" fontId="1" fillId="0" borderId="27" xfId="5" applyNumberFormat="1" applyFont="1" applyBorder="1" applyAlignment="1">
      <alignment vertical="top"/>
    </xf>
    <xf numFmtId="1" fontId="2" fillId="13" borderId="17" xfId="5" applyNumberFormat="1" applyFont="1" applyFill="1" applyBorder="1" applyAlignment="1">
      <alignment vertical="top"/>
    </xf>
    <xf numFmtId="1" fontId="1" fillId="0" borderId="11" xfId="5" applyNumberFormat="1" applyFont="1" applyBorder="1" applyAlignment="1">
      <alignment vertical="top"/>
    </xf>
    <xf numFmtId="0" fontId="2" fillId="13" borderId="17" xfId="5" applyFont="1" applyFill="1" applyBorder="1" applyAlignment="1">
      <alignment vertical="top"/>
    </xf>
    <xf numFmtId="1" fontId="2" fillId="13" borderId="18" xfId="5" applyNumberFormat="1" applyFont="1" applyFill="1" applyBorder="1" applyAlignment="1">
      <alignment vertical="top"/>
    </xf>
    <xf numFmtId="1" fontId="1" fillId="0" borderId="19" xfId="5" applyNumberFormat="1" applyFont="1" applyBorder="1" applyAlignment="1">
      <alignment vertical="top"/>
    </xf>
    <xf numFmtId="3" fontId="1" fillId="0" borderId="19" xfId="5" applyNumberFormat="1" applyFont="1" applyBorder="1" applyAlignment="1">
      <alignment vertical="top"/>
    </xf>
    <xf numFmtId="3" fontId="1" fillId="0" borderId="28" xfId="5" applyNumberFormat="1" applyFont="1" applyBorder="1" applyAlignment="1">
      <alignment vertical="top"/>
    </xf>
    <xf numFmtId="0" fontId="4" fillId="13" borderId="20" xfId="8" applyFont="1" applyFill="1" applyBorder="1" applyAlignment="1">
      <alignment vertical="center" wrapText="1"/>
    </xf>
    <xf numFmtId="49" fontId="3" fillId="0" borderId="21" xfId="8" applyNumberFormat="1" applyFont="1" applyBorder="1" applyAlignment="1">
      <alignment horizontal="right" vertical="center" wrapText="1"/>
    </xf>
    <xf numFmtId="3" fontId="3" fillId="0" borderId="21" xfId="8" applyNumberFormat="1" applyFont="1" applyBorder="1" applyAlignment="1">
      <alignment vertical="center" wrapText="1"/>
    </xf>
    <xf numFmtId="3" fontId="3" fillId="0" borderId="29" xfId="8" applyNumberFormat="1" applyFont="1" applyBorder="1" applyAlignment="1">
      <alignment vertical="center" wrapText="1"/>
    </xf>
    <xf numFmtId="49" fontId="4" fillId="13" borderId="20" xfId="8" applyNumberFormat="1" applyFont="1" applyFill="1" applyBorder="1" applyAlignment="1">
      <alignment vertical="center" wrapText="1"/>
    </xf>
    <xf numFmtId="1" fontId="3" fillId="0" borderId="21" xfId="8" applyNumberFormat="1" applyFont="1" applyBorder="1" applyAlignment="1">
      <alignment horizontal="right" vertical="center" wrapText="1"/>
    </xf>
    <xf numFmtId="49" fontId="3" fillId="0" borderId="0" xfId="8" applyNumberFormat="1" applyFont="1" applyAlignment="1">
      <alignment vertical="top" wrapText="1"/>
    </xf>
    <xf numFmtId="1" fontId="1" fillId="0" borderId="0" xfId="8" applyNumberFormat="1" applyFont="1" applyAlignment="1">
      <alignment vertical="top" wrapText="1"/>
    </xf>
    <xf numFmtId="0" fontId="23" fillId="0" borderId="0" xfId="8" applyFont="1" applyAlignment="1">
      <alignment vertical="top"/>
    </xf>
    <xf numFmtId="0" fontId="13" fillId="0" borderId="0" xfId="0" applyFont="1"/>
    <xf numFmtId="0" fontId="3" fillId="0" borderId="30" xfId="11" applyFont="1" applyBorder="1" applyAlignment="1">
      <alignment horizontal="centerContinuous" vertical="center" wrapText="1"/>
    </xf>
    <xf numFmtId="0" fontId="1" fillId="0" borderId="31" xfId="11" applyFont="1" applyBorder="1" applyAlignment="1">
      <alignment horizontal="centerContinuous" vertical="center" wrapText="1"/>
    </xf>
    <xf numFmtId="0" fontId="24" fillId="0" borderId="32" xfId="11" applyFont="1" applyBorder="1" applyAlignment="1">
      <alignment horizontal="centerContinuous" vertical="center" wrapText="1"/>
    </xf>
    <xf numFmtId="0" fontId="1" fillId="0" borderId="33" xfId="11" applyFont="1" applyBorder="1" applyAlignment="1">
      <alignment horizontal="centerContinuous" vertical="center" wrapText="1"/>
    </xf>
    <xf numFmtId="49" fontId="24" fillId="0" borderId="32" xfId="11" applyNumberFormat="1" applyFont="1" applyBorder="1" applyAlignment="1">
      <alignment horizontal="centerContinuous"/>
    </xf>
    <xf numFmtId="0" fontId="25" fillId="0" borderId="33" xfId="11" applyFont="1" applyBorder="1" applyAlignment="1">
      <alignment horizontal="centerContinuous" vertical="center" wrapText="1"/>
    </xf>
    <xf numFmtId="0" fontId="3" fillId="0" borderId="32" xfId="11" applyFont="1" applyBorder="1" applyAlignment="1">
      <alignment horizontal="centerContinuous" vertical="center" wrapText="1"/>
    </xf>
    <xf numFmtId="0" fontId="3" fillId="0" borderId="34" xfId="11" applyFont="1" applyBorder="1" applyAlignment="1">
      <alignment horizontal="centerContinuous" vertical="center" wrapText="1"/>
    </xf>
    <xf numFmtId="0" fontId="1" fillId="0" borderId="35" xfId="11" applyFont="1" applyBorder="1" applyAlignment="1">
      <alignment horizontal="centerContinuous" vertical="center" wrapText="1"/>
    </xf>
    <xf numFmtId="0" fontId="3" fillId="0" borderId="34" xfId="11" applyFont="1" applyBorder="1" applyAlignment="1">
      <alignment horizontal="centerContinuous" vertical="center"/>
    </xf>
    <xf numFmtId="0" fontId="3" fillId="0" borderId="35" xfId="11" applyFont="1" applyBorder="1" applyAlignment="1">
      <alignment horizontal="centerContinuous" vertical="center"/>
    </xf>
    <xf numFmtId="0" fontId="1" fillId="0" borderId="11" xfId="11" applyFont="1" applyBorder="1" applyAlignment="1">
      <alignment horizontal="right" vertical="center" wrapText="1"/>
    </xf>
    <xf numFmtId="14" fontId="1" fillId="11" borderId="11" xfId="11" applyNumberFormat="1" applyFont="1" applyFill="1" applyBorder="1" applyAlignment="1" applyProtection="1">
      <alignment horizontal="centerContinuous" vertical="center" wrapText="1"/>
      <protection locked="0"/>
    </xf>
    <xf numFmtId="0" fontId="13" fillId="10" borderId="0" xfId="0" applyFont="1" applyFill="1"/>
    <xf numFmtId="0" fontId="1" fillId="10" borderId="0" xfId="11" applyFont="1" applyFill="1"/>
    <xf numFmtId="0" fontId="1" fillId="0" borderId="30" xfId="11" applyFont="1" applyBorder="1" applyAlignment="1">
      <alignment horizontal="left" vertical="center" wrapText="1"/>
    </xf>
    <xf numFmtId="0" fontId="1" fillId="0" borderId="31" xfId="11" applyFont="1" applyBorder="1" applyAlignment="1">
      <alignment horizontal="left" vertical="center" wrapText="1"/>
    </xf>
    <xf numFmtId="49" fontId="1" fillId="11" borderId="11" xfId="11" applyNumberFormat="1" applyFont="1" applyFill="1" applyBorder="1" applyAlignment="1" applyProtection="1">
      <alignment horizontal="left" vertical="center" wrapText="1"/>
      <protection locked="0"/>
    </xf>
    <xf numFmtId="0" fontId="1" fillId="0" borderId="11" xfId="11" applyFont="1" applyBorder="1" applyAlignment="1">
      <alignment horizontal="right"/>
    </xf>
    <xf numFmtId="49" fontId="1" fillId="11" borderId="11" xfId="11" applyNumberFormat="1" applyFont="1" applyFill="1" applyBorder="1" applyProtection="1">
      <protection locked="0"/>
    </xf>
    <xf numFmtId="49" fontId="26" fillId="11" borderId="36" xfId="2" applyNumberFormat="1" applyFont="1" applyFill="1" applyBorder="1" applyAlignment="1" applyProtection="1">
      <protection locked="0"/>
    </xf>
    <xf numFmtId="49" fontId="26" fillId="11" borderId="31" xfId="2" applyNumberFormat="1" applyFont="1" applyFill="1" applyBorder="1" applyAlignment="1" applyProtection="1">
      <protection locked="0"/>
    </xf>
    <xf numFmtId="49" fontId="26" fillId="11" borderId="11" xfId="2" applyNumberFormat="1" applyFont="1" applyFill="1" applyBorder="1" applyAlignment="1" applyProtection="1">
      <protection locked="0"/>
    </xf>
    <xf numFmtId="0" fontId="1" fillId="0" borderId="0" xfId="11" applyFont="1" applyAlignment="1">
      <alignment horizontal="right"/>
    </xf>
    <xf numFmtId="49" fontId="1" fillId="11" borderId="0" xfId="11" applyNumberFormat="1" applyFont="1" applyFill="1" applyProtection="1">
      <protection locked="0"/>
    </xf>
    <xf numFmtId="0" fontId="1" fillId="0" borderId="0" xfId="7" applyFont="1"/>
    <xf numFmtId="0" fontId="15" fillId="0" borderId="0" xfId="7" applyFont="1"/>
    <xf numFmtId="0" fontId="27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" fillId="0" borderId="0" xfId="8" applyFont="1" applyAlignment="1" applyProtection="1">
      <alignment vertical="top" wrapText="1"/>
      <protection locked="0"/>
    </xf>
    <xf numFmtId="165" fontId="1" fillId="0" borderId="0" xfId="8" applyNumberFormat="1" applyFont="1" applyAlignment="1">
      <alignment horizontal="left" vertical="center"/>
    </xf>
    <xf numFmtId="0" fontId="1" fillId="0" borderId="0" xfId="8" applyFont="1" applyAlignment="1">
      <alignment vertical="center"/>
    </xf>
    <xf numFmtId="0" fontId="1" fillId="0" borderId="0" xfId="8" applyFont="1" applyAlignment="1">
      <alignment horizontal="left" vertical="center"/>
    </xf>
    <xf numFmtId="0" fontId="1" fillId="0" borderId="0" xfId="10" applyFont="1" applyAlignment="1">
      <alignment horizontal="left" wrapText="1"/>
    </xf>
    <xf numFmtId="0" fontId="1" fillId="0" borderId="0" xfId="8" applyFont="1" applyAlignment="1" applyProtection="1">
      <alignment horizontal="left" vertical="top" wrapText="1"/>
      <protection locked="0"/>
    </xf>
    <xf numFmtId="0" fontId="18" fillId="0" borderId="0" xfId="9" applyFont="1" applyAlignment="1">
      <alignment horizontal="left" wrapText="1"/>
    </xf>
    <xf numFmtId="0" fontId="3" fillId="0" borderId="19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10" xfId="4" applyFont="1" applyBorder="1" applyAlignment="1">
      <alignment horizontal="center"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9" xfId="4" applyFont="1" applyBorder="1" applyAlignment="1">
      <alignment horizontal="center" vertical="center" wrapText="1"/>
    </xf>
    <xf numFmtId="0" fontId="3" fillId="0" borderId="12" xfId="4" applyFont="1" applyBorder="1" applyAlignment="1">
      <alignment horizontal="center" vertical="center" wrapText="1"/>
    </xf>
    <xf numFmtId="49" fontId="3" fillId="0" borderId="7" xfId="4" applyNumberFormat="1" applyFont="1" applyBorder="1" applyAlignment="1">
      <alignment horizontal="center" vertical="center" wrapText="1"/>
    </xf>
    <xf numFmtId="49" fontId="3" fillId="0" borderId="10" xfId="4" applyNumberFormat="1" applyFont="1" applyBorder="1" applyAlignment="1">
      <alignment horizontal="center" vertical="center" wrapText="1"/>
    </xf>
    <xf numFmtId="49" fontId="3" fillId="0" borderId="13" xfId="4" applyNumberFormat="1" applyFont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 wrapText="1"/>
    </xf>
  </cellXfs>
  <cellStyles count="12">
    <cellStyle name="Currency 2" xfId="6"/>
    <cellStyle name="Euro" xfId="3"/>
    <cellStyle name="Hyperlink" xfId="2" builtinId="8"/>
    <cellStyle name="Normal" xfId="0" builtinId="0"/>
    <cellStyle name="Normal 16" xfId="7"/>
    <cellStyle name="Normal 2" xfId="5"/>
    <cellStyle name="Normal_Баланс" xfId="8"/>
    <cellStyle name="Normal_Отч.парич.поток" xfId="9"/>
    <cellStyle name="Normal_Отч.прих-разх" xfId="10"/>
    <cellStyle name="Normal_Отч.собств.кап." xfId="4"/>
    <cellStyle name="Normal_Финансов отчет" xfId="11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xmlMaps.xml><?xml version="1.0" encoding="utf-8"?>
<MapInfo xmlns="http://schemas.openxmlformats.org/spreadsheetml/2006/main" SelectionNamespaces="">
  <Schema ID="Schema1">
    <xs:schema xmlns="" xmlns:xs="http://www.w3.org/2001/XMLSchema" attributeFormDefault="unqualified" elementFormDefault="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minOccurs="0" name="assets">
            <xs:annotation>
              <xs:documentation>АКТИВИ</xs:documentation>
            </xs:annotation>
            <xs:complexType>
              <xs:sequence>
                <xs:element minOccurs="0" name="nonCurrentAssets">
                  <xs:annotation>
                    <xs:documentation>А. Нетекущи активи</xs:documentation>
                  </xs:annotation>
                  <xs:complexType>
                    <xs:sequence>
                      <xs:element minOccurs="0" name="propertiesEquipment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minOccurs="0" name="lands" type="integer">
                              <xs:annotation>
                                <xs:documentation>1. Земи (терени)</xs:documentation>
                              </xs:annotation>
                            </xs:element>
                            <xs:element minOccurs="0" name="buildings" type="integer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minOccurs="0" name="machines" type="integer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minOccurs="0" name="facilities" type="integer">
                              <xs:annotation>
                                <xs:documentation>4. Съоръжения</xs:documentation>
                              </xs:annotation>
                            </xs:element>
                            <xs:element minOccurs="0" name="vehicles" type="integer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minOccurs="0" name="businessInventory" type="integer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minOccurs="0" name="acqLiqTangibleAssets" type="integer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investProperties" type="integer">
                        <xs:annotation>
                          <xs:documentation>II. Инвестиционни имоти</xs:documentation>
                        </xs:annotation>
                      </xs:element>
                      <xs:element minOccurs="0" name="biologicalAssets" type="integer">
                        <xs:annotation>
                          <xs:documentation>III. Биологични активи</xs:documentation>
                        </xs:annotation>
                      </xs:element>
                      <xs:element minOccurs="0" name="intangibleAssets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minOccurs="0" name="propertyRights" type="integer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minOccurs="0" name="softwareProducts" type="integer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minOccurs="0" name="developmentProducts" type="integer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commercialReputation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minOccurs="0" name="positive" type="integer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minOccurs="0" name="negative" type="integer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inAssets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minOccurs="0" name="investIn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minOccurs="0" name="subsidiaries" type="integer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minOccurs="0" name="jointVentures" type="integer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minOccurs="0" name="associatedEnterprises" type="integer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minOccurs="0" name="otherBusinesses" type="integer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heldToMaturity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minOccurs="0" name="governmentSecurities" type="integer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minOccurs="0" name="bonds" type="integer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minOccurs="0" name="municipalBonds" type="integer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minOccurs="0" name="others" type="integer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others" type="integer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tradeReceivables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minOccurs="0" name="affiliatedCompanies" type="integer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minOccurs="0" name="tradeLoans" type="integer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minOccurs="0" name="financeLease" type="integer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utureExpenses" type="integer">
                        <xs:annotation>
                          <xs:documentation>VIII. Разходи за бъдещи периоди</xs:documentation>
                        </xs:annotation>
                      </xs:element>
                      <xs:element minOccurs="0" name="deferredTaxAssets" type="integer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minOccurs="0" name="currentAssets">
                  <xs:annotation>
                    <xs:documentation>Б. Текущи активи</xs:documentation>
                  </xs:annotation>
                  <xs:complexType>
                    <xs:sequence>
                      <xs:element minOccurs="0" name="inventories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minOccurs="0" name="materials" type="integer">
                              <xs:annotation>
                                <xs:documentation>1. Материали</xs:documentation>
                              </xs:annotation>
                            </xs:element>
                            <xs:element minOccurs="0" name="production" type="integer">
                              <xs:annotation>
                                <xs:documentation>2. Продукция</xs:documentation>
                              </xs:annotation>
                            </xs:element>
                            <xs:element minOccurs="0" name="goods" type="integer">
                              <xs:annotation>
                                <xs:documentation>3. Стоки</xs:documentation>
                              </xs:annotation>
                            </xs:element>
                            <xs:element minOccurs="0" name="workInProgress" type="integer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minOccurs="0" name="biologicalAssets" type="integer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tradeReceivables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minOccurs="0" name="receivablesAffiliatedCompanies" type="integer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minOccurs="0" name="receivablesCustomersSuppliers" type="integer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minOccurs="0" name="advancesGranted" type="integer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minOccurs="0" name="receivablesGrantedCommercialLoans" type="integer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minOccurs="0" name="litigationClaims" type="integer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minOccurs="0" name="taxRecovery" type="integer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minOccurs="0" name="receivablesPersonnel" type="integer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inAssets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minOccurs="0" name="finAssetsKeptForTrading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minOccurs="0" name="debtSecurities" type="integer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minOccurs="0" name="derivatives" type="integer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minOccurs="0" name="others" type="integer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finAssetsForSale" type="integer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cashAndCashEquivalents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minOccurs="0" name="finAssetsCash" type="integer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minOccurs="0" name="finAssetsTimeDeposits" type="integer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minOccurs="0" name="blockedFunds" type="integer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minOccurs="0" name="moneyEquivalents" type="integer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utureExpenses" type="integer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minOccurs="0" name="passives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minOccurs="0" name="equity">
                  <xs:annotation>
                    <xs:documentation>А. СОБСТВЕН КАПИТАЛ</xs:documentation>
                  </xs:annotation>
                  <xs:complexType>
                    <xs:sequence>
                      <xs:element minOccurs="0" name="capitalStock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minOccurs="0" name="registeredContributedCapital" type="integer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minOccurs="0" name="ordinaryShares" type="integer">
                              <xs:annotation>
                                <xs:documentation>обикновени акции</xs:documentation>
                              </xs:annotation>
                            </xs:element>
                            <xs:element minOccurs="0" name="preferredShares" type="integer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minOccurs="0" name="treasuryOrdinarySharesRepurchased" type="integer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minOccurs="0" name="ownPreferredSharesRepurchased" type="integer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minOccurs="0" name="unpaidCapital" type="integer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reserves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minOccurs="0" name="premReserves" type="integer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minOccurs="0" name="subsequentValuationAssetsReserve" type="integer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minOccurs="0" name="targetReserve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minOccurs="0" name="generalReserves" type="integer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minOccurs="0" name="specializedReserves" type="integer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minOccurs="0" name="otherReserves" type="integer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minOccurs="0" name="finResult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minOccurs="0" name="accumulatedProfit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minOccurs="0" name="retainedEarnings" type="integer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minOccurs="0" name="uncoveredLoss" type="integer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minOccurs="0" name="oneTimeEffectChangesAccountingPolicy" type="integer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currentProfit" type="integer">
                              <xs:annotation>
                                <xs:documentation>2. Текуща печалба</xs:documentation>
                              </xs:annotation>
                            </xs:element>
                            <xs:element minOccurs="0" name="currentLoss" type="integer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minOccurs="0" name="minorityParticipation" type="integer">
                  <xs:annotation>
                    <xs:documentation>Б. МАЛЦИНСТВЕНО УЧАСТИЕ</xs:documentation>
                  </xs:annotation>
                </xs:element>
                <xs:element minOccurs="0" name="nonCurrentLiabilities">
                  <xs:annotation>
                    <xs:documentation>В. НЕТЕКУЩИ ПАСИВИ</xs:documentation>
                  </xs:annotation>
                  <xs:complexType>
                    <xs:sequence>
                      <xs:element minOccurs="0" name="commercialOtherObligations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minOccurs="0" name="relatedEnterprises" type="integer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minOccurs="0" name="receivedLoansBanksNonBanks" type="integer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minOccurs="0" name="zunk" type="integer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minOccurs="0" name="commercialLoans" type="integer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minOccurs="0" name="bondLoans" type="integer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otherNonCurrentLiabilities" type="integer">
                        <xs:annotation>
                          <xs:documentation>II. Други нетекущи пасиви</xs:documentation>
                        </xs:annotation>
                      </xs:element>
                      <xs:element minOccurs="0" name="incomeFuturePeriods" type="integer">
                        <xs:annotation>
                          <xs:documentation>III. Приходи за бъдещи периоди</xs:documentation>
                        </xs:annotation>
                      </xs:element>
                      <xs:element minOccurs="0" name="deferredTaxLiabilities" type="integer">
                        <xs:annotation>
                          <xs:documentation>IV. Пасиви по отсрочени данъци</xs:documentation>
                        </xs:annotation>
                      </xs:element>
                      <xs:element minOccurs="0" name="funds" type="integer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minOccurs="0" name="currentLiabilities">
                  <xs:annotation>
                    <xs:documentation>Г. ТЕКУЩИ ПАСИВИ</xs:documentation>
                  </xs:annotation>
                  <xs:complexType>
                    <xs:sequence>
                      <xs:element minOccurs="0" name="commercialOtherObligations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minOccurs="0" name="liabilitiesLoansBankNonBank" type="integer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minOccurs="0" name="currentPartNonCurrentLiabilities" type="integer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minOccurs="0" name="currentObligations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minOccurs="0" name="obligationsRelatedEnterprises" type="integer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minOccurs="0" name="obligationsReceivedCommercialLoans" type="integer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minOccurs="0" name="obligationsSuppliersCustomers" type="integer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minOccurs="0" name="advancesReceived" type="integer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minOccurs="0" name="dutiesStaff" type="integer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minOccurs="0" name="obligationsInsuranceCompanies" type="integer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minOccurs="0" name="taxObligations" type="integer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minOccurs="0" name="others" type="integer">
                              <xs:annotation>
                                <xs:documentation>4. Други</xs:documentation>
                              </xs:annotation>
                            </xs:element>
                            <xs:element minOccurs="0" name="provisions" type="integer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otherCurrentLiabilities" type="integer">
                        <xs:annotation>
                          <xs:documentation>II. Други текущи пасиви</xs:documentation>
                        </xs:annotation>
                      </xs:element>
                      <xs:element minOccurs="0" name="futureIncome" type="integer">
                        <xs:annotation>
                          <xs:documentation>III. Приходи за бъдещи периоди</xs:documentation>
                        </xs:annotation>
                      </xs:element>
                      <xs:element minOccurs="0" name="funds" type="integer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minOccurs="0" name="expenses">
            <xs:annotation>
              <xs:documentation>Разходи</xs:documentation>
            </xs:annotation>
            <xs:complexType>
              <xs:sequence>
                <xs:element minOccurs="0" name="activityCosts">
                  <xs:annotation>
                    <xs:documentation>А. Разходи за дейността</xs:documentation>
                  </xs:annotation>
                  <xs:complexType>
                    <xs:sequence>
                      <xs:element minOccurs="0" name="economicElementsCosts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minOccurs="0" name="costOfMaterials" type="integer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minOccurs="0" name="costsForExternalServices" type="integer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minOccurs="0" name="depreciationExpenses" type="integer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minOccurs="0" name="remunerationExpenses" type="integer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minOccurs="0" name="insuranceCosts" type="integer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minOccurs="0" name="balanceValueOfSoldAssets" type="integer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minOccurs="0" name="changeInInventoriesOfProductionAndWorkInProgress" type="integer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8. Други, в т.ч.:</xs:documentation>
                              </xs:annotation>
                            </xs:element>
                            <xs:element minOccurs="0" name="impairmentOfAssets" type="integer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minOccurs="0" name="provisions" type="integer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financialCosts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minOccurs="0" name="interestExpense" type="integer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minOccurs="0" name="negativeDifferencesFromOperationsWithFinancialAssetsAndInstruments" type="integer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minOccurs="0" name="negativeDifferencesFromChangesInExchangeRates" type="integer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minOccurs="0" name="activityProfit">
                  <xs:annotation>
                    <xs:documentation>В.  Печалба от дейността</xs:documentation>
                  </xs:annotation>
                  <xs:complexType>
                    <xs:sequence>
                      <xs:element minOccurs="0" name="shareOfProfitOfAssociatesAndJointVentures" type="integer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minOccurs="0" name="exceptionalCosts" type="integer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minOccurs="0" name="profitBeforeTaxes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minOccurs="0" name="expensesForCurrentCorporateIncomeTaxes" type="integer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minOccurs="0" name="expenseOfDeferredCorporateIncomeTaxes" type="integer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minOccurs="0" name="others" type="integer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minOccurs="0" name="profitAfterTaxes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minOccurs="0" name="forMinorityParticipation" type="integer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minOccurs="0" name="activityIncome">
                  <xs:annotation>
                    <xs:documentation>А. Приходи от дейността</xs:documentation>
                  </xs:annotation>
                  <xs:complexType>
                    <xs:sequence>
                      <xs:element minOccurs="0" name="netRevenueFromSales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minOccurs="0" name="production" type="integer">
                              <xs:annotation>
                                <xs:documentation>1. Продукция</xs:documentation>
                              </xs:annotation>
                            </xs:element>
                            <xs:element minOccurs="0" name="goods" type="integer">
                              <xs:annotation>
                                <xs:documentation>2. Стоки</xs:documentation>
                              </xs:annotation>
                            </xs:element>
                            <xs:element minOccurs="0" name="services" type="integer">
                              <xs:annotation>
                                <xs:documentation>3. Услуги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minOccurs="0" name="incomeFromFinancing" type="integer">
                        <xs:annotation>
                          <xs:documentation>II. Приходи от финансирания</xs:documentation>
                        </xs:annotation>
                      </xs:element>
                      <xs:element minOccurs="0" name="incomeFromFinancingOfGovernment" type="integer">
                        <xs:annotation>
                          <xs:documentation>в т.ч. от правителството</xs:documentation>
                        </xs:annotation>
                      </xs:element>
                      <xs:element minOccurs="0" name="financialIncome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minOccurs="0" name="interestIncome" type="integer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minOccurs="0" name="incomeFromDividends" type="integer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minOccurs="0" name="positiveDifferencesFromOperationsWithFinancialAssetsAndInstruments" type="integer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minOccurs="0" name="positiveDifferencesFromExchangeRateChanges" type="integer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minOccurs="0" name="others" type="integer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minOccurs="0" name="activityLoss">
                  <xs:annotation>
                    <xs:documentation>В. Загуба от дейността</xs:documentation>
                  </xs:annotation>
                  <xs:complexType>
                    <xs:sequence>
                      <xs:element minOccurs="0" name="shareOfLossOfAssociatesAndJointVentures" type="integer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minOccurs="0" name="extraordinaryRevenues" type="integer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minOccurs="0" name="lossAfterTax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minOccurs="0" name="forMinorityParticipation" type="integer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minOccurs="0" name="cashFlowsFromOperationalActivity">
            <xs:annotation>
              <xs:documentation>А. Парични потоци от оперативна дейност</xs:documentation>
            </xs:annotation>
            <xs:complexType>
              <xs:sequence>
                <xs:element minOccurs="0" name="receiptsFromCustomers" type="integer">
                  <xs:annotation>
                    <xs:documentation>1. Постъпления от клиенти </xs:documentation>
                  </xs:annotation>
                </xs:element>
                <xs:element minOccurs="0" name="paymentsToSuppliers" type="integer">
                  <xs:annotation>
                    <xs:documentation>2. Плащания на доставчици</xs:documentation>
                  </xs:annotation>
                </xs:element>
                <xs:element minOccurs="0" name="paymentsRelatedToFinancialAssetsHeldForTrading" type="integer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minOccurs="0" name="paymentsRelatedToRemuneration" type="integer">
                  <xs:annotation>
                    <xs:documentation>4. Плащания, свързани с възнаграждения</xs:documentation>
                  </xs:annotation>
                </xs:element>
                <xs:element minOccurs="0" name="taxesPaidRefunded" type="integer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minOccurs="0" name="corporateIncomeTaxesPaid" type="integer">
                  <xs:annotation>
                    <xs:documentation>6. Платени корпоративни данъци върху печалбата</xs:documentation>
                  </xs:annotation>
                </xs:element>
                <xs:element minOccurs="0" name="interestReceived" type="integer">
                  <xs:annotation>
                    <xs:documentation>7. Получени лихви </xs:documentation>
                  </xs:annotation>
                </xs:element>
                <xs:element minOccurs="0" name="paidBankChargesAndInterestOnShortTermLoansForWorkingCapital" type="integer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minOccurs="0" name="exchangeRateDifferences" type="integer">
                  <xs:annotation>
                    <xs:documentation>9. Курсови разлики</xs:documentation>
                  </xs:annotation>
                </xs:element>
                <xs:element minOccurs="0" name="otherReceiptsPaymentsFromOperationalActivity" type="integer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minOccurs="0" name="cashFlowsFromInvestmentActivity">
            <xs:annotation>
              <xs:documentation>Б. Парични потоци от инвестиционна дейност</xs:documentation>
            </xs:annotation>
            <xs:complexType>
              <xs:sequence>
                <xs:element minOccurs="0" name="purchaseOfFixedAssets" type="integer">
                  <xs:annotation>
                    <xs:documentation>1. Покупка на дълготрайни активи</xs:documentation>
                  </xs:annotation>
                </xs:element>
                <xs:element minOccurs="0" name="proceedsFromTheSaleOfFixedAssets" type="integer">
                  <xs:annotation>
                    <xs:documentation>2. Постъпления от  продажба на дълготрайни активи</xs:documentation>
                  </xs:annotation>
                </xs:element>
                <xs:element minOccurs="0" name="loansGranted" type="integer">
                  <xs:annotation>
                    <xs:documentation>3. Предоставени заеми</xs:documentation>
                  </xs:annotation>
                </xs:element>
                <xs:element minOccurs="0" name="reimbursedGrantedLoans" type="integer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minOccurs="0" name="receivedInterestOnLoansGranted" type="integer">
                  <xs:annotation>
                    <xs:documentation>5. Получени лихви по предоставени заеми </xs:documentation>
                  </xs:annotation>
                </xs:element>
                <xs:element minOccurs="0" name="purchaseOfInvestments" type="integer">
                  <xs:annotation>
                    <xs:documentation>6. Покупка на инвестиции </xs:documentation>
                  </xs:annotation>
                </xs:element>
                <xs:element minOccurs="0" name="proceedsFromSaleOfInvestments" type="integer">
                  <xs:annotation>
                    <xs:documentation>7. Постъпления от продажба на инвестиции</xs:documentation>
                  </xs:annotation>
                </xs:element>
                <xs:element minOccurs="0" name="dividendsReceivedFromInvestments" type="integer">
                  <xs:annotation>
                    <xs:documentation>8. Получени дивиденти от инвестиции </xs:documentation>
                  </xs:annotation>
                </xs:element>
                <xs:element minOccurs="0" name="exchangeRateDifferences" type="integer">
                  <xs:annotation>
                    <xs:documentation>9. Курсови разлики</xs:documentation>
                  </xs:annotation>
                </xs:element>
                <xs:element minOccurs="0" name="otherReceiptsPaymentsFromInvestmentActivity" type="integer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minOccurs="0" name="cashFlowsFromFinancialActivity">
            <xs:annotation>
              <xs:documentation>В. Парични потоци от финансова дейност</xs:documentation>
            </xs:annotation>
            <xs:complexType>
              <xs:sequence>
                <xs:element minOccurs="0" name="proceedsFromIssuingSecurities" type="integer">
                  <xs:annotation>
                    <xs:documentation>1. Постъпления от емитиране на ценни книжа</xs:documentation>
                  </xs:annotation>
                </xs:element>
                <xs:element minOccurs="0" name="paymentsOnRepurchaseOfSecurities" type="integer">
                  <xs:annotation>
                    <xs:documentation>2. Плащания при обратно придобиване на ценни книжа</xs:documentation>
                  </xs:annotation>
                </xs:element>
                <xs:element minOccurs="0" name="proceedsFromLoans" type="integer">
                  <xs:annotation>
                    <xs:documentation>3. Постъпления от заеми </xs:documentation>
                  </xs:annotation>
                </xs:element>
                <xs:element minOccurs="0" name="loansPaid" type="integer">
                  <xs:annotation>
                    <xs:documentation>4. Платени  заеми </xs:documentation>
                  </xs:annotation>
                </xs:element>
                <xs:element minOccurs="0" name="paidObligationsUnderLeasingContracts" type="integer">
                  <xs:annotation>
                    <xs:documentation>5. Платени задължения по лизингови договори</xs:documentation>
                  </xs:annotation>
                </xs:element>
                <xs:element minOccurs="0" name="paidInterestFeesCommissionsOnLoansForInvestmentPurposes" type="integer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minOccurs="0" name="dividendsPaid" type="integer">
                  <xs:annotation>
                    <xs:documentation>7 . Изплатени дивиденти</xs:documentation>
                  </xs:annotation>
                </xs:element>
                <xs:element minOccurs="0" name="otherReceiptsPaymentsFromFinancialActivity" type="integer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minOccurs="0" name="cashFlowsPeriodStart" type="integer">
            <xs:annotation>
              <xs:documentation>Д. Парични средства в началото на периода</xs:documentation>
            </xs:annotation>
          </xs:element>
          <xs:element minOccurs="0" name="cashFlowsPeriodEnd">
            <xs:annotation>
              <xs:documentation>Е. Парични средства в края на периода, в т.ч.:</xs:documentation>
            </xs:annotation>
            <xs:complexType>
              <xs:sequence>
                <xs:element minOccurs="0" name="availabilityInCashAndBank" type="integer">
                  <xs:annotation>
                    <xs:documentation>наличност в касата и по банкови сметки</xs:documentation>
                  </xs:annotation>
                </xs:element>
                <xs:element minOccurs="0" name="blockedFunds" type="integer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minOccurs="0" name="changesInOpeningBalances">
            <xs:annotation>
              <xs:documentation>Промени в началните салда поради</xs:documentation>
            </xs:annotation>
            <xs:complexType>
              <xs:sequence>
                <xs:element minOccurs="0" name="effectOfChangesInAccountingPolicy" type="integer">
                  <xs:annotation>
                    <xs:documentation>Ефект от промени в счетоводната политика</xs:documentation>
                  </xs:annotation>
                </xs:element>
                <xs:element minOccurs="0" name="fundamentalMistakes" type="integer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minOccurs="0" name="profitSharing">
            <xs:annotation>
              <xs:documentation>1. Разпределение на печалбата за:</xs:documentation>
            </xs:annotation>
            <xs:complexType>
              <xs:sequence>
                <xs:element minOccurs="0" name="dividends" type="integer">
                  <xs:annotation>
                    <xs:documentation>дивиденти</xs:documentation>
                  </xs:annotation>
                </xs:element>
                <xs:element minOccurs="0" name="others" type="integer">
                  <xs:annotation>
                    <xs:documentation>други</xs:documentation>
                  </xs:annotation>
                </xs:element>
              </xs:sequence>
            </xs:complexType>
          </xs:element>
          <xs:element minOccurs="0" name="coveringLosses" type="integer">
            <xs:annotation>
              <xs:documentation>2. Покриване на загуби</xs:documentation>
            </xs:annotation>
          </xs:element>
          <xs:element minOccurs="0" name="subsequentValuationsOfTangibleAndIntangibleFixedAssets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minOccurs="0" name="increases" type="integer">
                  <xs:annotation>
                    <xs:documentation>увеличения</xs:documentation>
                  </xs:annotation>
                </xs:element>
                <xs:element minOccurs="0" name="decreases" type="integer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minOccurs="0" name="subsequentValuationsOfFinancialAssetsAndInstruments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minOccurs="0" name="increases" type="integer">
                  <xs:annotation>
                    <xs:documentation>увеличения</xs:documentation>
                  </xs:annotation>
                </xs:element>
                <xs:element minOccurs="0" name="decreases" type="integer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minOccurs="0" name="effectOfDeferredTaxes" type="integer">
            <xs:annotation>
              <xs:documentation>5. Ефект от отсрочени данъци</xs:documentation>
            </xs:annotation>
          </xs:element>
          <xs:element minOccurs="0" name="otherAmendments" type="integer">
            <xs:annotation>
              <xs:documentation>6. Други изменения</xs:documentation>
            </xs:annotation>
          </xs:element>
          <xs:element minOccurs="0" name="changesFromTranslationsOfAnnualFinancialStatementsOfEnterprisesAbroad" type="integer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minOccurs="0" name="changesFromRestatementOfFinancialStatementsInCaseOfHyperinflation" type="integer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minOccurs="0" name="telephone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minOccurs="0" name="fax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minOccurs="0" name="balance">
              <xs:annotation>
                <xs:documentation>Счетоводен баланс</xs:documentation>
              </xs:annotation>
              <xs:complexType>
                <xs:sequence>
                  <xs:element minOccurs="0" name="current" type="BalanceIndicatorsType">
                    <xs:annotation>
                      <xs:documentation>Текущ период</xs:documentation>
                    </xs:annotation>
                  </xs:element>
                  <xs:element minOccurs="0" name="previous" type="BalanceIndicatorsType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minOccurs="0" name="incomes">
              <xs:annotation>
                <xs:documentation>Отчет за доходите</xs:documentation>
              </xs:annotation>
              <xs:complexType>
                <xs:sequence>
                  <xs:element minOccurs="0" name="current" type="IncomeIndicatorsType">
                    <xs:annotation>
                      <xs:documentation>Текущ период</xs:documentation>
                    </xs:annotation>
                  </xs:element>
                  <xs:element minOccurs="0" name="previous" type="IncomeIndicatorsType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minOccurs="0" name="cashFlows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minOccurs="0" name="current" type="CashFlowsIndicatorsType">
                    <xs:annotation>
                      <xs:documentation>Текущ период</xs:documentation>
                    </xs:annotation>
                  </xs:element>
                  <xs:element minOccurs="0" name="previous" type="CashFlowsIndicatorsType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minOccurs="0" name="capital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minOccurs="0" name="capitalStock" type="CapitalIndicatorsType">
                    <xs:annotation>
                      <xs:documentation>Основен капитал</xs:documentation>
                    </xs:annotation>
                  </xs:element>
                  <xs:element minOccurs="0" name="premiumReserve" type="CapitalIndicatorsType">
                    <xs:annotation>
                      <xs:documentation>Премиен резерв</xs:documentation>
                    </xs:annotation>
                  </xs:element>
                  <xs:element minOccurs="0" name="reserveFromSubsequentValuations" type="CapitalIndicatorsType">
                    <xs:annotation>
                      <xs:documentation>Резерв от последващи оценки</xs:documentation>
                    </xs:annotation>
                  </xs:element>
                  <xs:element minOccurs="0" name="generalTargetReserves" type="CapitalIndicatorsType">
                    <xs:annotation>
                      <xs:documentation>Общи целеви резерви</xs:documentation>
                    </xs:annotation>
                  </xs:element>
                  <xs:element minOccurs="0" name="specializedTargetReserves" type="CapitalIndicatorsType">
                    <xs:annotation>
                      <xs:documentation>Специализирани целеви резерви</xs:documentation>
                    </xs:annotation>
                  </xs:element>
                  <xs:element minOccurs="0" name="otherTargetReserves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minOccurs="0" name="balanceAtTheBeginningOfTheReportingPeriod" type="integer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minOccurs="0" name="accumulatedProfit" type="CapitalIndicatorsType">
                    <xs:annotation>
                      <xs:documentation>Натрупана печалба</xs:documentation>
                    </xs:annotation>
                  </xs:element>
                  <xs:element minOccurs="0" name="accumulatedLoss" type="CapitalIndicatorsType">
                    <xs:annotation>
                      <xs:documentation>Натрупана загуба</xs:documentation>
                    </xs:annotation>
                  </xs:element>
                  <xs:element minOccurs="0" name="transReserve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minOccurs="0" name="balanceAtTheBeginningOfTheReportingPeriod" type="integer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minOccurs="0" name="netProfitLossForThePeriod" type="integer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minOccurs="0" name="minorityParticipation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minOccurs="0" name="netProfitLossForThePeriod" type="integer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fixed="1.0" name="version" use="required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double"/>
    </xmlCellPr>
  </singleXmlCell>
  <singleXmlCell id="20" r="C13" connectionId="0">
    <xmlCellPr id="1" uniqueName="buildings">
      <xmlPr mapId="1" xpath="/ReportingInfo/balance/current/assets/nonCurrentAssets/propertiesEquipment/buildings" xmlDataType="double"/>
    </xmlCellPr>
  </singleXmlCell>
  <singleXmlCell id="21" r="C14" connectionId="0">
    <xmlCellPr id="1" uniqueName="machines">
      <xmlPr mapId="1" xpath="/ReportingInfo/balance/current/assets/nonCurrentAssets/propertiesEquipment/machines" xmlDataType="double"/>
    </xmlCellPr>
  </singleXmlCell>
  <singleXmlCell id="22" r="C15" connectionId="0">
    <xmlCellPr id="1" uniqueName="facilities">
      <xmlPr mapId="1" xpath="/ReportingInfo/balance/current/assets/nonCurrentAssets/propertiesEquipment/facilities" xmlDataType="double"/>
    </xmlCellPr>
  </singleXmlCell>
  <singleXmlCell id="23" r="C16" connectionId="0">
    <xmlCellPr id="1" uniqueName="vehicles">
      <xmlPr mapId="1" xpath="/ReportingInfo/balance/current/assets/nonCurrentAssets/propertiesEquipment/vehicles" xmlDataType="double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double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double"/>
    </xmlCellPr>
  </singleXmlCell>
  <singleXmlCell id="26" r="C19" connectionId="0">
    <xmlCellPr id="1" uniqueName="others">
      <xmlPr mapId="1" xpath="/ReportingInfo/balance/current/assets/nonCurrentAssets/propertiesEquipment/others" xmlDataType="double"/>
    </xmlCellPr>
  </singleXmlCell>
  <singleXmlCell id="27" r="C21" connectionId="0">
    <xmlCellPr id="1" uniqueName="investProperties">
      <xmlPr mapId="1" xpath="/ReportingInfo/balance/current/assets/nonCurrentAssets/investProperties" xmlDataType="double"/>
    </xmlCellPr>
  </singleXmlCell>
  <singleXmlCell id="28" r="C22" connectionId="0">
    <xmlCellPr id="1" uniqueName="biologicalAssets">
      <xmlPr mapId="1" xpath="/ReportingInfo/balance/current/assets/nonCurrentAssets/biologicalAssets" xmlDataType="double"/>
    </xmlCellPr>
  </singleXmlCell>
  <singleXmlCell id="29" r="C24" connectionId="0">
    <xmlCellPr id="1" uniqueName="propertyRights">
      <xmlPr mapId="1" xpath="/ReportingInfo/balance/current/assets/nonCurrentAssets/intangibleAssets/propertyRights" xmlDataType="double"/>
    </xmlCellPr>
  </singleXmlCell>
  <singleXmlCell id="30" r="C25" connectionId="0">
    <xmlCellPr id="1" uniqueName="softwareProducts">
      <xmlPr mapId="1" xpath="/ReportingInfo/balance/current/assets/nonCurrentAssets/intangibleAssets/softwareProducts" xmlDataType="double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double"/>
    </xmlCellPr>
  </singleXmlCell>
  <singleXmlCell id="32" r="C27" connectionId="0">
    <xmlCellPr id="1" uniqueName="others">
      <xmlPr mapId="1" xpath="/ReportingInfo/balance/current/assets/nonCurrentAssets/intangibleAssets/others" xmlDataType="double"/>
    </xmlCellPr>
  </singleXmlCell>
  <singleXmlCell id="33" r="C31" connectionId="0">
    <xmlCellPr id="1" uniqueName="positive">
      <xmlPr mapId="1" xpath="/ReportingInfo/balance/current/assets/nonCurrentAssets/commercialReputation/positive" xmlDataType="double"/>
    </xmlCellPr>
  </singleXmlCell>
  <singleXmlCell id="34" r="C32" connectionId="0">
    <xmlCellPr id="1" uniqueName="negative">
      <xmlPr mapId="1" xpath="/ReportingInfo/balance/current/assets/nonCurrentAssets/commercialReputation/negative" xmlDataType="double"/>
    </xmlCellPr>
  </singleXmlCell>
  <singleXmlCell id="35" r="C36" connectionId="0">
    <xmlCellPr id="1" uniqueName="subsidiaries">
      <xmlPr mapId="1" xpath="/ReportingInfo/balance/current/assets/nonCurrentAssets/finAssets/investIn/subsidiaries" xmlDataType="double"/>
    </xmlCellPr>
  </singleXmlCell>
  <singleXmlCell id="36" r="C37" connectionId="0">
    <xmlCellPr id="1" uniqueName="jointVentures">
      <xmlPr mapId="1" xpath="/ReportingInfo/balance/current/assets/nonCurrentAssets/finAssets/investIn/jointVentures" xmlDataType="double"/>
    </xmlCellPr>
  </singleXmlCell>
  <singleXmlCell id="37" r="C38" connectionId="0">
    <xmlCellPr id="1" uniqueName="associatedEnterprises">
      <xmlPr mapId="1" xpath="/ReportingInfo/balance/current/assets/nonCurrentAssets/finAssets/investIn/associatedEnterprises" xmlDataType="double"/>
    </xmlCellPr>
  </singleXmlCell>
  <singleXmlCell id="38" r="C39" connectionId="0">
    <xmlCellPr id="1" uniqueName="otherBusinesses">
      <xmlPr mapId="1" xpath="/ReportingInfo/balance/current/assets/nonCurrentAssets/finAssets/investIn/otherBusinesses" xmlDataType="double"/>
    </xmlCellPr>
  </singleXmlCell>
  <singleXmlCell id="39" r="C41" connectionId="0">
    <xmlCellPr id="1" uniqueName="governmentSecurities">
      <xmlPr mapId="1" xpath="/ReportingInfo/balance/current/assets/nonCurrentAssets/finAssets/heldToMaturity/governmentSecurities" xmlDataType="double"/>
    </xmlCellPr>
  </singleXmlCell>
  <singleXmlCell id="40" r="C42" connectionId="0">
    <xmlCellPr id="1" uniqueName="bonds">
      <xmlPr mapId="1" xpath="/ReportingInfo/balance/current/assets/nonCurrentAssets/finAssets/heldToMaturity/bonds" xmlDataType="double"/>
    </xmlCellPr>
  </singleXmlCell>
  <singleXmlCell id="41" r="C43" connectionId="0">
    <xmlCellPr id="1" uniqueName="municipalBonds">
      <xmlPr mapId="1" xpath="/ReportingInfo/balance/current/assets/nonCurrentAssets/finAssets/heldToMaturity/municipalBonds" xmlDataType="double"/>
    </xmlCellPr>
  </singleXmlCell>
  <singleXmlCell id="42" r="C44" connectionId="0">
    <xmlCellPr id="1" uniqueName="others">
      <xmlPr mapId="1" xpath="/ReportingInfo/balance/current/assets/nonCurrentAssets/finAssets/heldToMaturity/others" xmlDataType="double"/>
    </xmlCellPr>
  </singleXmlCell>
  <singleXmlCell id="43" r="C45" connectionId="0">
    <xmlCellPr id="1" uniqueName="others">
      <xmlPr mapId="1" xpath="/ReportingInfo/balance/current/assets/nonCurrentAssets/finAssets/others" xmlDataType="double"/>
    </xmlCellPr>
  </singleXmlCell>
  <singleXmlCell id="44" r="C48" connectionId="0">
    <xmlCellPr id="1" uniqueName="affiliatedCompanies">
      <xmlPr mapId="1" xpath="/ReportingInfo/balance/current/assets/nonCurrentAssets/tradeReceivables/affiliatedCompanies" xmlDataType="double"/>
    </xmlCellPr>
  </singleXmlCell>
  <singleXmlCell id="45" r="C49" connectionId="0">
    <xmlCellPr id="1" uniqueName="tradeLoans">
      <xmlPr mapId="1" xpath="/ReportingInfo/balance/current/assets/nonCurrentAssets/tradeReceivables/tradeLoans" xmlDataType="double"/>
    </xmlCellPr>
  </singleXmlCell>
  <singleXmlCell id="46" r="C50" connectionId="0">
    <xmlCellPr id="1" uniqueName="financeLease">
      <xmlPr mapId="1" xpath="/ReportingInfo/balance/current/assets/nonCurrentAssets/tradeReceivables/financeLease" xmlDataType="double"/>
    </xmlCellPr>
  </singleXmlCell>
  <singleXmlCell id="47" r="C51" connectionId="0">
    <xmlCellPr id="1" uniqueName="others">
      <xmlPr mapId="1" xpath="/ReportingInfo/balance/current/assets/nonCurrentAssets/tradeReceivables/others" xmlDataType="double"/>
    </xmlCellPr>
  </singleXmlCell>
  <singleXmlCell id="48" r="C54" connectionId="0">
    <xmlCellPr id="1" uniqueName="futureExpenses">
      <xmlPr mapId="1" xpath="/ReportingInfo/balance/current/assets/nonCurrentAssets/futureExpenses" xmlDataType="double"/>
    </xmlCellPr>
  </singleXmlCell>
  <singleXmlCell id="49" r="C55" connectionId="0">
    <xmlCellPr id="1" uniqueName="deferredTaxAssets">
      <xmlPr mapId="1" xpath="/ReportingInfo/balance/current/assets/nonCurrentAssets/deferredTaxAssets" xmlDataType="double"/>
    </xmlCellPr>
  </singleXmlCell>
  <singleXmlCell id="50" r="C59" connectionId="0">
    <xmlCellPr id="1" uniqueName="materials">
      <xmlPr mapId="1" xpath="/ReportingInfo/balance/current/assets/currentAssets/inventories/materials" xmlDataType="double"/>
    </xmlCellPr>
  </singleXmlCell>
  <singleXmlCell id="51" r="C60" connectionId="0">
    <xmlCellPr id="1" uniqueName="production">
      <xmlPr mapId="1" xpath="/ReportingInfo/balance/current/assets/currentAssets/inventories/production" xmlDataType="double"/>
    </xmlCellPr>
  </singleXmlCell>
  <singleXmlCell id="52" r="C61" connectionId="0">
    <xmlCellPr id="1" uniqueName="goods">
      <xmlPr mapId="1" xpath="/ReportingInfo/balance/current/assets/currentAssets/inventories/goods" xmlDataType="double"/>
    </xmlCellPr>
  </singleXmlCell>
  <singleXmlCell id="53" r="C62" connectionId="0">
    <xmlCellPr id="1" uniqueName="workInProgress">
      <xmlPr mapId="1" xpath="/ReportingInfo/balance/current/assets/currentAssets/inventories/workInProgress" xmlDataType="double"/>
    </xmlCellPr>
  </singleXmlCell>
  <singleXmlCell id="54" r="C63" connectionId="0">
    <xmlCellPr id="1" uniqueName="biologicalAssets">
      <xmlPr mapId="1" xpath="/ReportingInfo/balance/current/assets/currentAssets/inventories/biologicalAssets" xmlDataType="double"/>
    </xmlCellPr>
  </singleXmlCell>
  <singleXmlCell id="55" r="C64" connectionId="0">
    <xmlCellPr id="1" uniqueName="others">
      <xmlPr mapId="1" xpath="/ReportingInfo/balance/current/assets/currentAssets/inventories/others" xmlDataType="double"/>
    </xmlCellPr>
  </singleXmlCell>
  <singleXmlCell id="56" r="C68" connectionId="0">
    <xmlCellPr id="1" uniqueName="receivablesAffiliatedCompanies">
      <xmlPr mapId="1" xpath="/ReportingInfo/balance/current/assets/currentAssets/tradeReceivables/receivablesAffiliatedCompanies" xmlDataType="double"/>
    </xmlCellPr>
  </singleXmlCell>
  <singleXmlCell id="57" r="C69" connectionId="0">
    <xmlCellPr id="1" uniqueName="receivablesCustomersSuppliers">
      <xmlPr mapId="1" xpath="/ReportingInfo/balance/current/assets/currentAssets/tradeReceivables/receivablesCustomersSuppliers" xmlDataType="double"/>
    </xmlCellPr>
  </singleXmlCell>
  <singleXmlCell id="58" r="C70" connectionId="0">
    <xmlCellPr id="1" uniqueName="advancesGranted">
      <xmlPr mapId="1" xpath="/ReportingInfo/balance/current/assets/currentAssets/tradeReceivables/advancesGranted" xmlDataType="double"/>
    </xmlCellPr>
  </singleXmlCell>
  <singleXmlCell id="59" r="C71" connectionId="0">
    <xmlCellPr id="1" uniqueName="receivablesGrantedCommercialLoans">
      <xmlPr mapId="1" xpath="/ReportingInfo/balance/current/assets/currentAssets/tradeReceivables/receivablesGrantedCommercialLoans" xmlDataType="double"/>
    </xmlCellPr>
  </singleXmlCell>
  <singleXmlCell id="60" r="C72" connectionId="0">
    <xmlCellPr id="1" uniqueName="litigationClaims">
      <xmlPr mapId="1" xpath="/ReportingInfo/balance/current/assets/currentAssets/tradeReceivables/litigationClaims" xmlDataType="double"/>
    </xmlCellPr>
  </singleXmlCell>
  <singleXmlCell id="61" r="C73" connectionId="0">
    <xmlCellPr id="1" uniqueName="taxRecovery">
      <xmlPr mapId="1" xpath="/ReportingInfo/balance/current/assets/currentAssets/tradeReceivables/taxRecovery" xmlDataType="double"/>
    </xmlCellPr>
  </singleXmlCell>
  <singleXmlCell id="62" r="C74" connectionId="0">
    <xmlCellPr id="1" uniqueName="receivablesPersonnel">
      <xmlPr mapId="1" xpath="/ReportingInfo/balance/current/assets/currentAssets/tradeReceivables/receivablesPersonnel" xmlDataType="double"/>
    </xmlCellPr>
  </singleXmlCell>
  <singleXmlCell id="63" r="C75" connectionId="0">
    <xmlCellPr id="1" uniqueName="others">
      <xmlPr mapId="1" xpath="/ReportingInfo/balance/current/assets/currentAssets/tradeReceivables/others" xmlDataType="double"/>
    </xmlCellPr>
  </singleXmlCell>
  <singleXmlCell id="64" r="C80" connectionId="0">
    <xmlCellPr id="1" uniqueName="debtSecurities">
      <xmlPr mapId="1" xpath="/ReportingInfo/balance/current/assets/currentAssets/finAssets/finAssetsKeptForTrading/debtSecurities" xmlDataType="double"/>
    </xmlCellPr>
  </singleXmlCell>
  <singleXmlCell id="65" r="C81" connectionId="0">
    <xmlCellPr id="1" uniqueName="derivatives">
      <xmlPr mapId="1" xpath="/ReportingInfo/balance/current/assets/currentAssets/finAssets/finAssetsKeptForTrading/derivatives" xmlDataType="double"/>
    </xmlCellPr>
  </singleXmlCell>
  <singleXmlCell id="66" r="C82" connectionId="0">
    <xmlCellPr id="1" uniqueName="others">
      <xmlPr mapId="1" xpath="/ReportingInfo/balance/current/assets/currentAssets/finAssets/finAssetsKeptForTrading/others" xmlDataType="double"/>
    </xmlCellPr>
  </singleXmlCell>
  <singleXmlCell id="67" r="C83" connectionId="0">
    <xmlCellPr id="1" uniqueName="finAssetsForSale">
      <xmlPr mapId="1" xpath="/ReportingInfo/balance/current/assets/currentAssets/finAssets/finAssetsForSale" xmlDataType="double"/>
    </xmlCellPr>
  </singleXmlCell>
  <singleXmlCell id="68" r="C84" connectionId="0">
    <xmlCellPr id="1" uniqueName="others">
      <xmlPr mapId="1" xpath="/ReportingInfo/balance/current/assets/currentAssets/finAssets/others" xmlDataType="double"/>
    </xmlCellPr>
  </singleXmlCell>
  <singleXmlCell id="69" r="C88" connectionId="0">
    <xmlCellPr id="1" uniqueName="finAssetsCash">
      <xmlPr mapId="1" xpath="/ReportingInfo/balance/current/assets/currentAssets/cashAndCashEquivalents/finAssetsCash" xmlDataType="double"/>
    </xmlCellPr>
  </singleXmlCell>
  <singleXmlCell id="70" r="C89" connectionId="0">
    <xmlCellPr id="1" uniqueName="finAssetsTimeDeposits">
      <xmlPr mapId="1" xpath="/ReportingInfo/balance/current/assets/currentAssets/cashAndCashEquivalents/finAssetsTimeDeposits" xmlDataType="double"/>
    </xmlCellPr>
  </singleXmlCell>
  <singleXmlCell id="71" r="C90" connectionId="0">
    <xmlCellPr id="1" uniqueName="blockedFunds">
      <xmlPr mapId="1" xpath="/ReportingInfo/balance/current/assets/currentAssets/cashAndCashEquivalents/blockedFunds" xmlDataType="double"/>
    </xmlCellPr>
  </singleXmlCell>
  <singleXmlCell id="72" r="C91" connectionId="0">
    <xmlCellPr id="1" uniqueName="moneyEquivalents">
      <xmlPr mapId="1" xpath="/ReportingInfo/balance/current/assets/currentAssets/cashAndCashEquivalents/moneyEquivalents" xmlDataType="double"/>
    </xmlCellPr>
  </singleXmlCell>
  <singleXmlCell id="73" r="C93" connectionId="0">
    <xmlCellPr id="1" uniqueName="futureExpenses">
      <xmlPr mapId="1" xpath="/ReportingInfo/balance/current/assets/currentAssets/futureExpenses" xmlDataType="double"/>
    </xmlCellPr>
  </singleXmlCell>
  <singleXmlCell id="74" r="G12" connectionId="0">
    <xmlCellPr id="1" uniqueName="registeredContributedCapital">
      <xmlPr mapId="1" xpath="/ReportingInfo/balance/current/passives/equity/capitalStock/registeredContributedCapital" xmlDataType="double"/>
    </xmlCellPr>
  </singleXmlCell>
  <singleXmlCell id="75" r="G13" connectionId="0">
    <xmlCellPr id="1" uniqueName="ordinaryShares">
      <xmlPr mapId="1" xpath="/ReportingInfo/balance/current/passives/equity/capitalStock/ordinaryShares" xmlDataType="double"/>
    </xmlCellPr>
  </singleXmlCell>
  <singleXmlCell id="76" r="G14" connectionId="0">
    <xmlCellPr id="1" uniqueName="preferredShares">
      <xmlPr mapId="1" xpath="/ReportingInfo/balance/current/passives/equity/capitalStock/preferredShares" xmlDataType="double"/>
    </xmlCellPr>
  </singleXmlCell>
  <singleXmlCell id="77" r="G15" connectionId="0">
    <xmlCellPr id="1" uniqueName="treasuryOrdinarySharesRepurchased">
      <xmlPr mapId="1" xpath="/ReportingInfo/balance/current/passives/equity/capitalStock/treasuryOrdinarySharesRepurchased" xmlDataType="double"/>
    </xmlCellPr>
  </singleXmlCell>
  <singleXmlCell id="78" r="G16" connectionId="0">
    <xmlCellPr id="1" uniqueName="ownPreferredSharesRepurchased">
      <xmlPr mapId="1" xpath="/ReportingInfo/balance/current/passives/equity/capitalStock/ownPreferredSharesRepurchased" xmlDataType="double"/>
    </xmlCellPr>
  </singleXmlCell>
  <singleXmlCell id="79" r="G17" connectionId="0">
    <xmlCellPr id="1" uniqueName="unpaidCapital">
      <xmlPr mapId="1" xpath="/ReportingInfo/balance/current/passives/equity/capitalStock/unpaidCapital" xmlDataType="double"/>
    </xmlCellPr>
  </singleXmlCell>
  <singleXmlCell id="80" r="G20" connectionId="0">
    <xmlCellPr id="1" uniqueName="premReserves">
      <xmlPr mapId="1" xpath="/ReportingInfo/balance/current/passives/equity/reserves/premReserves" xmlDataType="double"/>
    </xmlCellPr>
  </singleXmlCell>
  <singleXmlCell id="81" r="G21" connectionId="0">
    <xmlCellPr id="1" uniqueName="subsequentValuationAssetsReserve">
      <xmlPr mapId="1" xpath="/ReportingInfo/balance/current/passives/equity/reserves/subsequentValuationAssetsReserve" xmlDataType="double"/>
    </xmlCellPr>
  </singleXmlCell>
  <singleXmlCell id="82" r="G23" connectionId="0">
    <xmlCellPr id="1" uniqueName="generalReserves">
      <xmlPr mapId="1" xpath="/ReportingInfo/balance/current/passives/equity/reserves/targetReserve/generalReserves" xmlDataType="double"/>
    </xmlCellPr>
  </singleXmlCell>
  <singleXmlCell id="83" r="G24" connectionId="0">
    <xmlCellPr id="1" uniqueName="specializedReserves">
      <xmlPr mapId="1" xpath="/ReportingInfo/balance/current/passives/equity/reserves/targetReserve/specializedReserves" xmlDataType="double"/>
    </xmlCellPr>
  </singleXmlCell>
  <singleXmlCell id="84" r="G25" connectionId="0">
    <xmlCellPr id="1" uniqueName="otherReserves">
      <xmlPr mapId="1" xpath="/ReportingInfo/balance/current/passives/equity/reserves/targetReserve/otherReserves" xmlDataType="double"/>
    </xmlCellPr>
  </singleXmlCell>
  <singleXmlCell id="85" r="G29" connectionId="0">
    <xmlCellPr id="1" uniqueName="retainedEarnings">
      <xmlPr mapId="1" xpath="/ReportingInfo/balance/current/passives/equity/finResult/accumulatedProfit/retainedEarnings" xmlDataType="double"/>
    </xmlCellPr>
  </singleXmlCell>
  <singleXmlCell id="86" r="G30" connectionId="0">
    <xmlCellPr id="1" uniqueName="uncoveredLoss">
      <xmlPr mapId="1" xpath="/ReportingInfo/balance/current/passives/equity/finResult/accumulatedProfit/uncoveredLoss" xmlDataType="double"/>
    </xmlCellPr>
  </singleXmlCell>
  <singleXmlCell id="87" r="G31" connectionId="0">
    <xmlCellPr id="1" uniqueName="oneTimeEffectChangesAccountingPolicy">
      <xmlPr mapId="1" xpath="/ReportingInfo/balance/current/passives/equity/finResult/accumulatedProfit/oneTimeEffectChangesAccountingPolicy" xmlDataType="double"/>
    </xmlCellPr>
  </singleXmlCell>
  <singleXmlCell id="88" r="G32" connectionId="0">
    <xmlCellPr id="1" uniqueName="currentProfit">
      <xmlPr mapId="1" xpath="/ReportingInfo/balance/current/passives/equity/finResult/currentProfit" xmlDataType="double"/>
    </xmlCellPr>
  </singleXmlCell>
  <singleXmlCell id="89" r="G33" connectionId="0">
    <xmlCellPr id="1" uniqueName="currentLoss">
      <xmlPr mapId="1" xpath="/ReportingInfo/balance/current/passives/equity/finResult/currentLoss" xmlDataType="double"/>
    </xmlCellPr>
  </singleXmlCell>
  <singleXmlCell id="90" r="G40" connectionId="0">
    <xmlCellPr id="1" uniqueName="minorityParticipation">
      <xmlPr mapId="1" xpath="/ReportingInfo/balance/current/passives/minorityParticipation" xmlDataType="double"/>
    </xmlCellPr>
  </singleXmlCell>
  <singleXmlCell id="91" r="G44" connectionId="0">
    <xmlCellPr id="1" uniqueName="relatedEnterprises">
      <xmlPr mapId="1" xpath="/ReportingInfo/balance/current/passives/nonCurrentLiabilities/commercialOtherObligations/relatedEnterprises" xmlDataType="double"/>
    </xmlCellPr>
  </singleXmlCell>
  <singleXmlCell id="92" r="G45" connectionId="0">
    <xmlCellPr id="1" uniqueName="receivedLoansBanksNonBanks">
      <xmlPr mapId="1" xpath="/ReportingInfo/balance/current/passives/nonCurrentLiabilities/commercialOtherObligations/receivedLoansBanksNonBanks" xmlDataType="double"/>
    </xmlCellPr>
  </singleXmlCell>
  <singleXmlCell id="93" r="G46" connectionId="0">
    <xmlCellPr id="1" uniqueName="zunk">
      <xmlPr mapId="1" xpath="/ReportingInfo/balance/current/passives/nonCurrentLiabilities/commercialOtherObligations/zunk" xmlDataType="double"/>
    </xmlCellPr>
  </singleXmlCell>
  <singleXmlCell id="94" r="G47" connectionId="0">
    <xmlCellPr id="1" uniqueName="commercialLoans">
      <xmlPr mapId="1" xpath="/ReportingInfo/balance/current/passives/nonCurrentLiabilities/commercialOtherObligations/commercialLoans" xmlDataType="double"/>
    </xmlCellPr>
  </singleXmlCell>
  <singleXmlCell id="95" r="G48" connectionId="0">
    <xmlCellPr id="1" uniqueName="bondLoans">
      <xmlPr mapId="1" xpath="/ReportingInfo/balance/current/passives/nonCurrentLiabilities/commercialOtherObligations/bondLoans" xmlDataType="double"/>
    </xmlCellPr>
  </singleXmlCell>
  <singleXmlCell id="96" r="G49" connectionId="0">
    <xmlCellPr id="1" uniqueName="others">
      <xmlPr mapId="1" xpath="/ReportingInfo/balance/current/passives/nonCurrentLiabilities/commercialOtherObligations/others" xmlDataType="double"/>
    </xmlCellPr>
  </singleXmlCell>
  <singleXmlCell id="97" r="G52" connectionId="0">
    <xmlCellPr id="1" uniqueName="otherNonCurrentLiabilities">
      <xmlPr mapId="1" xpath="/ReportingInfo/balance/current/passives/nonCurrentLiabilities/otherNonCurrentLiabilities" xmlDataType="double"/>
    </xmlCellPr>
  </singleXmlCell>
  <singleXmlCell id="98" r="G53" connectionId="0">
    <xmlCellPr id="1" uniqueName="incomeFuturePeriods">
      <xmlPr mapId="1" xpath="/ReportingInfo/balance/current/passives/nonCurrentLiabilities/incomeFuturePeriods" xmlDataType="double"/>
    </xmlCellPr>
  </singleXmlCell>
  <singleXmlCell id="99" r="G54" connectionId="0">
    <xmlCellPr id="1" uniqueName="deferredTaxLiabilities">
      <xmlPr mapId="1" xpath="/ReportingInfo/balance/current/passives/nonCurrentLiabilities/deferredTaxLiabilities" xmlDataType="double"/>
    </xmlCellPr>
  </singleXmlCell>
  <singleXmlCell id="100" r="G55" connectionId="0">
    <xmlCellPr id="1" uniqueName="funds">
      <xmlPr mapId="1" xpath="/ReportingInfo/balance/current/passives/nonCurrentLiabilities/funds" xmlDataType="double"/>
    </xmlCellPr>
  </singleXmlCell>
  <singleXmlCell id="101" r="G59" connectionId="0">
    <xmlCellPr id="1" uniqueName="liabilitiesLoansBankNonBank">
      <xmlPr mapId="1" xpath="/ReportingInfo/balance/current/passives/currentLiabilities/commercialOtherObligations/liabilitiesLoansBankNonBank" xmlDataType="double"/>
    </xmlCellPr>
  </singleXmlCell>
  <singleXmlCell id="102" r="G60" connectionId="0">
    <xmlCellPr id="1" uniqueName="currentPartNonCurrentLiabilities">
      <xmlPr mapId="1" xpath="/ReportingInfo/balance/current/passives/currentLiabilities/commercialOtherObligations/currentPartNonCurrentLiabilities" xmlDataType="double"/>
    </xmlCellPr>
  </singleXmlCell>
  <singleXmlCell id="103" r="G62" connectionId="0">
    <xmlCellPr id="1" uniqueName="obligationsRelatedEnterprises">
      <xmlPr mapId="1" xpath="/ReportingInfo/balance/current/passives/currentLiabilities/commercialOtherObligations/currentObligations/obligationsRelatedEnterprises" xmlDataType="double"/>
    </xmlCellPr>
  </singleXmlCell>
  <singleXmlCell id="104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double"/>
    </xmlCellPr>
  </singleXmlCell>
  <singleXmlCell id="105" r="G64" connectionId="0">
    <xmlCellPr id="1" uniqueName="obligationsSuppliersCustomers">
      <xmlPr mapId="1" xpath="/ReportingInfo/balance/current/passives/currentLiabilities/commercialOtherObligations/currentObligations/obligationsSuppliersCustomers" xmlDataType="double"/>
    </xmlCellPr>
  </singleXmlCell>
  <singleXmlCell id="106" r="G65" connectionId="0">
    <xmlCellPr id="1" uniqueName="advancesReceived">
      <xmlPr mapId="1" xpath="/ReportingInfo/balance/current/passives/currentLiabilities/commercialOtherObligations/currentObligations/advancesReceived" xmlDataType="double"/>
    </xmlCellPr>
  </singleXmlCell>
  <singleXmlCell id="107" r="G66" connectionId="0">
    <xmlCellPr id="1" uniqueName="dutiesStaff">
      <xmlPr mapId="1" xpath="/ReportingInfo/balance/current/passives/currentLiabilities/commercialOtherObligations/currentObligations/dutiesStaff" xmlDataType="double"/>
    </xmlCellPr>
  </singleXmlCell>
  <singleXmlCell id="108" r="G67" connectionId="0">
    <xmlCellPr id="1" uniqueName="obligationsInsuranceCompanies">
      <xmlPr mapId="1" xpath="/ReportingInfo/balance/current/passives/currentLiabilities/commercialOtherObligations/currentObligations/obligationsInsuranceCompanies" xmlDataType="double"/>
    </xmlCellPr>
  </singleXmlCell>
  <singleXmlCell id="109" r="G68" connectionId="0">
    <xmlCellPr id="1" uniqueName="taxObligations">
      <xmlPr mapId="1" xpath="/ReportingInfo/balance/current/passives/currentLiabilities/commercialOtherObligations/currentObligations/taxObligations" xmlDataType="double"/>
    </xmlCellPr>
  </singleXmlCell>
  <singleXmlCell id="110" r="G69" connectionId="0">
    <xmlCellPr id="1" uniqueName="others">
      <xmlPr mapId="1" xpath="/ReportingInfo/balance/current/passives/currentLiabilities/commercialOtherObligations/others" xmlDataType="double"/>
    </xmlCellPr>
  </singleXmlCell>
  <singleXmlCell id="111" r="G70" connectionId="0">
    <xmlCellPr id="1" uniqueName="provisions">
      <xmlPr mapId="1" xpath="/ReportingInfo/balance/current/passives/currentLiabilities/commercialOtherObligations/provisions" xmlDataType="double"/>
    </xmlCellPr>
  </singleXmlCell>
  <singleXmlCell id="112" r="G73" connectionId="0">
    <xmlCellPr id="1" uniqueName="otherCurrentLiabilities">
      <xmlPr mapId="1" xpath="/ReportingInfo/balance/current/passives/currentLiabilities/otherCurrentLiabilities" xmlDataType="double"/>
    </xmlCellPr>
  </singleXmlCell>
  <singleXmlCell id="113" r="G75" connectionId="0">
    <xmlCellPr id="1" uniqueName="futureIncome">
      <xmlPr mapId="1" xpath="/ReportingInfo/balance/current/passives/currentLiabilities/futureIncome" xmlDataType="double"/>
    </xmlCellPr>
  </singleXmlCell>
  <singleXmlCell id="114" r="G77" connectionId="0">
    <xmlCellPr id="1" uniqueName="funds">
      <xmlPr mapId="1" xpath="/ReportingInfo/balance/current/passives/currentLiabilities/funds" xmlDataType="double"/>
    </xmlCellPr>
  </singleXmlCell>
</singleXmlCells>
</file>

<file path=xl/tables/tableSingleCells3.xml><?xml version="1.0" encoding="utf-8"?>
<singleXmlCells xmlns="http://schemas.openxmlformats.org/spreadsheetml/2006/main">
  <singleXmlCell id="115" r="C12" connectionId="0">
    <xmlCellPr id="1" uniqueName="costOfMaterials">
      <xmlPr mapId="1" xpath="/ReportingInfo/incomes/current/expenses/activityCosts/economicElementsCosts/costOfMaterials" xmlDataType="double"/>
    </xmlCellPr>
  </singleXmlCell>
  <singleXmlCell id="116" r="C13" connectionId="0">
    <xmlCellPr id="1" uniqueName="costsForExternalServices">
      <xmlPr mapId="1" xpath="/ReportingInfo/incomes/current/expenses/activityCosts/economicElementsCosts/costsForExternalServices" xmlDataType="double"/>
    </xmlCellPr>
  </singleXmlCell>
  <singleXmlCell id="117" r="C14" connectionId="0">
    <xmlCellPr id="1" uniqueName="depreciationExpenses">
      <xmlPr mapId="1" xpath="/ReportingInfo/incomes/current/expenses/activityCosts/economicElementsCosts/depreciationExpenses" xmlDataType="double"/>
    </xmlCellPr>
  </singleXmlCell>
  <singleXmlCell id="118" r="C15" connectionId="0">
    <xmlCellPr id="1" uniqueName="remunerationExpenses">
      <xmlPr mapId="1" xpath="/ReportingInfo/incomes/current/expenses/activityCosts/economicElementsCosts/remunerationExpenses" xmlDataType="double"/>
    </xmlCellPr>
  </singleXmlCell>
  <singleXmlCell id="119" r="C16" connectionId="0">
    <xmlCellPr id="1" uniqueName="insuranceCosts">
      <xmlPr mapId="1" xpath="/ReportingInfo/incomes/current/expenses/activityCosts/economicElementsCosts/insuranceCosts" xmlDataType="double"/>
    </xmlCellPr>
  </singleXmlCell>
  <singleXmlCell id="120" r="C17" connectionId="0">
    <xmlCellPr id="1" uniqueName="balanceValueOfSoldAssets">
      <xmlPr mapId="1" xpath="/ReportingInfo/incomes/current/expenses/activityCosts/economicElementsCosts/balanceValueOfSoldAssets" xmlDataType="double"/>
    </xmlCellPr>
  </singleXmlCell>
  <singleXmlCell id="121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double"/>
    </xmlCellPr>
  </singleXmlCell>
  <singleXmlCell id="122" r="C19" connectionId="0">
    <xmlCellPr id="1" uniqueName="others">
      <xmlPr mapId="1" xpath="/ReportingInfo/incomes/current/expenses/activityCosts/economicElementsCosts/others" xmlDataType="double"/>
    </xmlCellPr>
  </singleXmlCell>
  <singleXmlCell id="123" r="C20" connectionId="0">
    <xmlCellPr id="1" uniqueName="impairmentOfAssets">
      <xmlPr mapId="1" xpath="/ReportingInfo/incomes/current/expenses/activityCosts/economicElementsCosts/impairmentOfAssets" xmlDataType="double"/>
    </xmlCellPr>
  </singleXmlCell>
  <singleXmlCell id="124" r="C21" connectionId="0">
    <xmlCellPr id="1" uniqueName="provisions">
      <xmlPr mapId="1" xpath="/ReportingInfo/incomes/current/expenses/activityCosts/economicElementsCosts/provisions" xmlDataType="double"/>
    </xmlCellPr>
  </singleXmlCell>
  <singleXmlCell id="125" r="C25" connectionId="0">
    <xmlCellPr id="1" uniqueName="interestExpense">
      <xmlPr mapId="1" xpath="/ReportingInfo/incomes/current/expenses/activityCosts/financialCosts/interestExpense" xmlDataType="double"/>
    </xmlCellPr>
  </singleXmlCell>
  <singleXmlCell id="126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double"/>
    </xmlCellPr>
  </singleXmlCell>
  <singleXmlCell id="127" r="C27" connectionId="0">
    <xmlCellPr id="1" uniqueName="negativeDifferencesFromChangesInExchangeRates">
      <xmlPr mapId="1" xpath="/ReportingInfo/incomes/current/expenses/activityCosts/financialCosts/negativeDifferencesFromChangesInExchangeRates" xmlDataType="double"/>
    </xmlCellPr>
  </singleXmlCell>
  <singleXmlCell id="128" r="C28" connectionId="0">
    <xmlCellPr id="1" uniqueName="others">
      <xmlPr mapId="1" xpath="/ReportingInfo/incomes/current/expenses/activityCosts/financialCosts/others" xmlDataType="double"/>
    </xmlCellPr>
  </singleXmlCell>
  <singleXmlCell id="129" r="C34" connectionId="0">
    <xmlCellPr id="1" uniqueName="shareOfProfitOfAssociatesAndJointVentures">
      <xmlPr mapId="1" xpath="/ReportingInfo/incomes/current/expenses/activityProfit/shareOfProfitOfAssociatesAndJointVentures" xmlDataType="double"/>
    </xmlCellPr>
  </singleXmlCell>
  <singleXmlCell id="130" r="C35" connectionId="0">
    <xmlCellPr id="1" uniqueName="exceptionalCosts">
      <xmlPr mapId="1" xpath="/ReportingInfo/incomes/current/expenses/activityProfit/exceptionalCosts" xmlDataType="double"/>
    </xmlCellPr>
  </singleXmlCell>
  <singleXmlCell id="131" r="C39" connectionId="0">
    <xmlCellPr id="1" uniqueName="expensesForCurrentCorporateIncomeTaxes">
      <xmlPr mapId="1" xpath="/ReportingInfo/incomes/current/expenses/profitBeforeTaxes/expensesForCurrentCorporateIncomeTaxes" xmlDataType="double"/>
    </xmlCellPr>
  </singleXmlCell>
  <singleXmlCell id="132" r="C40" connectionId="0">
    <xmlCellPr id="1" uniqueName="expenseOfDeferredCorporateIncomeTaxes">
      <xmlPr mapId="1" xpath="/ReportingInfo/incomes/current/expenses/profitBeforeTaxes/expenseOfDeferredCorporateIncomeTaxes" xmlDataType="double"/>
    </xmlCellPr>
  </singleXmlCell>
  <singleXmlCell id="133" r="C41" connectionId="0">
    <xmlCellPr id="1" uniqueName="others">
      <xmlPr mapId="1" xpath="/ReportingInfo/incomes/current/expenses/profitBeforeTaxes/others" xmlDataType="double"/>
    </xmlCellPr>
  </singleXmlCell>
  <singleXmlCell id="134" r="C43" connectionId="0">
    <xmlCellPr id="1" uniqueName="forMinorityParticipation">
      <xmlPr mapId="1" xpath="/ReportingInfo/incomes/current/expenses/profitAfterTaxes/forMinorityParticipation" xmlDataType="double"/>
    </xmlCellPr>
  </singleXmlCell>
  <singleXmlCell id="135" r="G12" connectionId="0">
    <xmlCellPr id="1" uniqueName="production">
      <xmlPr mapId="1" xpath="/ReportingInfo/incomes/current/income/activityIncome/netRevenueFromSales/production" xmlDataType="double"/>
    </xmlCellPr>
  </singleXmlCell>
  <singleXmlCell id="136" r="G13" connectionId="0">
    <xmlCellPr id="1" uniqueName="goods">
      <xmlPr mapId="1" xpath="/ReportingInfo/incomes/current/income/activityIncome/netRevenueFromSales/goods" xmlDataType="double"/>
    </xmlCellPr>
  </singleXmlCell>
  <singleXmlCell id="137" r="G14" connectionId="0">
    <xmlCellPr id="1" uniqueName="services">
      <xmlPr mapId="1" xpath="/ReportingInfo/incomes/current/income/activityIncome/netRevenueFromSales/services" xmlDataType="double"/>
    </xmlCellPr>
  </singleXmlCell>
  <singleXmlCell id="138" r="G15" connectionId="0">
    <xmlCellPr id="1" uniqueName="others">
      <xmlPr mapId="1" xpath="/ReportingInfo/incomes/current/income/activityIncome/netRevenueFromSales/others" xmlDataType="double"/>
    </xmlCellPr>
  </singleXmlCell>
  <singleXmlCell id="139" r="G18" connectionId="0">
    <xmlCellPr id="1" uniqueName="incomeFromFinancing">
      <xmlPr mapId="1" xpath="/ReportingInfo/incomes/current/income/activityIncome/incomeFromFinancing" xmlDataType="double"/>
    </xmlCellPr>
  </singleXmlCell>
  <singleXmlCell id="140" r="G19" connectionId="0">
    <xmlCellPr id="1" uniqueName="incomeFromFinancingOfGovernment">
      <xmlPr mapId="1" xpath="/ReportingInfo/incomes/current/income/activityIncome/incomeFromFinancingOfGovernment" xmlDataType="double"/>
    </xmlCellPr>
  </singleXmlCell>
  <singleXmlCell id="141" r="G22" connectionId="0">
    <xmlCellPr id="1" uniqueName="interestIncome">
      <xmlPr mapId="1" xpath="/ReportingInfo/incomes/current/income/activityIncome/financialIncome/interestIncome" xmlDataType="double"/>
    </xmlCellPr>
  </singleXmlCell>
  <singleXmlCell id="142" r="G23" connectionId="0">
    <xmlCellPr id="1" uniqueName="incomeFromDividends">
      <xmlPr mapId="1" xpath="/ReportingInfo/incomes/current/income/activityIncome/financialIncome/incomeFromDividends" xmlDataType="double"/>
    </xmlCellPr>
  </singleXmlCell>
  <singleXmlCell id="143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double"/>
    </xmlCellPr>
  </singleXmlCell>
  <singleXmlCell id="144" r="G25" connectionId="0">
    <xmlCellPr id="1" uniqueName="positiveDifferencesFromExchangeRateChanges">
      <xmlPr mapId="1" xpath="/ReportingInfo/incomes/current/income/activityIncome/financialIncome/positiveDifferencesFromExchangeRateChanges" xmlDataType="double"/>
    </xmlCellPr>
  </singleXmlCell>
  <singleXmlCell id="145" r="G26" connectionId="0">
    <xmlCellPr id="1" uniqueName="others">
      <xmlPr mapId="1" xpath="/ReportingInfo/incomes/current/income/activityIncome/financialIncome/others" xmlDataType="double"/>
    </xmlCellPr>
  </singleXmlCell>
  <singleXmlCell id="146" r="G34" connectionId="0">
    <xmlCellPr id="1" uniqueName="shareOfLossOfAssociatesAndJointVentures">
      <xmlPr mapId="1" xpath="/ReportingInfo/incomes/current/income/activityLoss/shareOfLossOfAssociatesAndJointVentures" xmlDataType="double"/>
    </xmlCellPr>
  </singleXmlCell>
  <singleXmlCell id="147" r="G35" connectionId="0">
    <xmlCellPr id="1" uniqueName="extraordinaryRevenues">
      <xmlPr mapId="1" xpath="/ReportingInfo/incomes/current/income/activityLoss/extraordinaryRevenues" xmlDataType="double"/>
    </xmlCellPr>
  </singleXmlCell>
  <singleXmlCell id="148" r="G43" connectionId="0">
    <xmlCellPr id="1" uniqueName="forMinorityParticipation">
      <xmlPr mapId="1" xpath="/ReportingInfo/incomes/current/income/lossAfterTax/forMinorityParticipation" xmlDataType="double"/>
    </xmlCellPr>
  </singleXmlCell>
</singleXmlCells>
</file>

<file path=xl/tables/tableSingleCells4.xml><?xml version="1.0" encoding="utf-8"?>
<singleXmlCells xmlns="http://schemas.openxmlformats.org/spreadsheetml/2006/main">
  <singleXmlCell id="149" r="C11" connectionId="0">
    <xmlCellPr id="1" uniqueName="receiptsFromCustomers">
      <xmlPr mapId="1" xpath="/ReportingInfo/cashFlows/current/cashFlowsFromOperationalActivity/receiptsFromCustomers" xmlDataType="double"/>
    </xmlCellPr>
  </singleXmlCell>
  <singleXmlCell id="150" r="C12" connectionId="0">
    <xmlCellPr id="1" uniqueName="paymentsToSuppliers">
      <xmlPr mapId="1" xpath="/ReportingInfo/cashFlows/current/cashFlowsFromOperationalActivity/paymentsToSuppliers" xmlDataType="double"/>
    </xmlCellPr>
  </singleXmlCell>
  <singleXmlCell id="151" r="C13" connectionId="0">
    <xmlCellPr id="1" uniqueName="paymentsRelatedToFinancialAssetsHeldForTrading">
      <xmlPr mapId="1" xpath="/ReportingInfo/cashFlows/current/cashFlowsFromOperationalActivity/paymentsRelatedToFinancialAssetsHeldForTrading" xmlDataType="double"/>
    </xmlCellPr>
  </singleXmlCell>
  <singleXmlCell id="152" r="C14" connectionId="0">
    <xmlCellPr id="1" uniqueName="paymentsRelatedToRemuneration">
      <xmlPr mapId="1" xpath="/ReportingInfo/cashFlows/current/cashFlowsFromOperationalActivity/paymentsRelatedToRemuneration" xmlDataType="double"/>
    </xmlCellPr>
  </singleXmlCell>
  <singleXmlCell id="153" r="C15" connectionId="0">
    <xmlCellPr id="1" uniqueName="taxesPaidRefunded">
      <xmlPr mapId="1" xpath="/ReportingInfo/cashFlows/current/cashFlowsFromOperationalActivity/taxesPaidRefunded" xmlDataType="double"/>
    </xmlCellPr>
  </singleXmlCell>
  <singleXmlCell id="154" r="C16" connectionId="0">
    <xmlCellPr id="1" uniqueName="corporateIncomeTaxesPaid">
      <xmlPr mapId="1" xpath="/ReportingInfo/cashFlows/current/cashFlowsFromOperationalActivity/corporateIncomeTaxesPaid" xmlDataType="double"/>
    </xmlCellPr>
  </singleXmlCell>
  <singleXmlCell id="155" r="C17" connectionId="0">
    <xmlCellPr id="1" uniqueName="interestReceived">
      <xmlPr mapId="1" xpath="/ReportingInfo/cashFlows/current/cashFlowsFromOperationalActivity/interestReceived" xmlDataType="double"/>
    </xmlCellPr>
  </singleXmlCell>
  <singleXmlCell id="156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double"/>
    </xmlCellPr>
  </singleXmlCell>
  <singleXmlCell id="157" r="C19" connectionId="0">
    <xmlCellPr id="1" uniqueName="exchangeRateDifferences">
      <xmlPr mapId="1" xpath="/ReportingInfo/cashFlows/current/cashFlowsFromOperationalActivity/exchangeRateDifferences" xmlDataType="double"/>
    </xmlCellPr>
  </singleXmlCell>
  <singleXmlCell id="158" r="C20" connectionId="0">
    <xmlCellPr id="1" uniqueName="otherReceiptsPaymentsFromOperationalActivity">
      <xmlPr mapId="1" xpath="/ReportingInfo/cashFlows/current/cashFlowsFromOperationalActivity/otherReceiptsPaymentsFromOperationalActivity" xmlDataType="double"/>
    </xmlCellPr>
  </singleXmlCell>
  <singleXmlCell id="159" r="C23" connectionId="0">
    <xmlCellPr id="1" uniqueName="purchaseOfFixedAssets">
      <xmlPr mapId="1" xpath="/ReportingInfo/cashFlows/current/cashFlowsFromInvestmentActivity/purchaseOfFixedAssets" xmlDataType="double"/>
    </xmlCellPr>
  </singleXmlCell>
  <singleXmlCell id="160" r="C24" connectionId="0">
    <xmlCellPr id="1" uniqueName="proceedsFromTheSaleOfFixedAssets">
      <xmlPr mapId="1" xpath="/ReportingInfo/cashFlows/current/cashFlowsFromInvestmentActivity/proceedsFromTheSaleOfFixedAssets" xmlDataType="double"/>
    </xmlCellPr>
  </singleXmlCell>
  <singleXmlCell id="161" r="C25" connectionId="0">
    <xmlCellPr id="1" uniqueName="loansGranted">
      <xmlPr mapId="1" xpath="/ReportingInfo/cashFlows/current/cashFlowsFromInvestmentActivity/loansGranted" xmlDataType="double"/>
    </xmlCellPr>
  </singleXmlCell>
  <singleXmlCell id="162" r="C26" connectionId="0">
    <xmlCellPr id="1" uniqueName="reimbursedGrantedLoans">
      <xmlPr mapId="1" xpath="/ReportingInfo/cashFlows/current/cashFlowsFromInvestmentActivity/reimbursedGrantedLoans" xmlDataType="double"/>
    </xmlCellPr>
  </singleXmlCell>
  <singleXmlCell id="163" r="C27" connectionId="0">
    <xmlCellPr id="1" uniqueName="receivedInterestOnLoansGranted">
      <xmlPr mapId="1" xpath="/ReportingInfo/cashFlows/current/cashFlowsFromInvestmentActivity/receivedInterestOnLoansGranted" xmlDataType="double"/>
    </xmlCellPr>
  </singleXmlCell>
  <singleXmlCell id="164" r="C28" connectionId="0">
    <xmlCellPr id="1" uniqueName="purchaseOfInvestments">
      <xmlPr mapId="1" xpath="/ReportingInfo/cashFlows/current/cashFlowsFromInvestmentActivity/purchaseOfInvestments" xmlDataType="double"/>
    </xmlCellPr>
  </singleXmlCell>
  <singleXmlCell id="165" r="C29" connectionId="0">
    <xmlCellPr id="1" uniqueName="proceedsFromSaleOfInvestments">
      <xmlPr mapId="1" xpath="/ReportingInfo/cashFlows/current/cashFlowsFromInvestmentActivity/proceedsFromSaleOfInvestments" xmlDataType="double"/>
    </xmlCellPr>
  </singleXmlCell>
  <singleXmlCell id="166" r="C30" connectionId="0">
    <xmlCellPr id="1" uniqueName="dividendsReceivedFromInvestments">
      <xmlPr mapId="1" xpath="/ReportingInfo/cashFlows/current/cashFlowsFromInvestmentActivity/dividendsReceivedFromInvestments" xmlDataType="double"/>
    </xmlCellPr>
  </singleXmlCell>
  <singleXmlCell id="167" r="C31" connectionId="0">
    <xmlCellPr id="1" uniqueName="exchangeRateDifferences">
      <xmlPr mapId="1" xpath="/ReportingInfo/cashFlows/current/cashFlowsFromInvestmentActivity/exchangeRateDifferences" xmlDataType="double"/>
    </xmlCellPr>
  </singleXmlCell>
  <singleXmlCell id="168" r="C32" connectionId="0">
    <xmlCellPr id="1" uniqueName="otherReceiptsPaymentsFromInvestmentActivity">
      <xmlPr mapId="1" xpath="/ReportingInfo/cashFlows/current/cashFlowsFromInvestmentActivity/otherReceiptsPaymentsFromInvestmentActivity" xmlDataType="double"/>
    </xmlCellPr>
  </singleXmlCell>
  <singleXmlCell id="169" r="C35" connectionId="0">
    <xmlCellPr id="1" uniqueName="proceedsFromIssuingSecurities">
      <xmlPr mapId="1" xpath="/ReportingInfo/cashFlows/current/cashFlowsFromFinancialActivity/proceedsFromIssuingSecurities" xmlDataType="double"/>
    </xmlCellPr>
  </singleXmlCell>
  <singleXmlCell id="170" r="C36" connectionId="0">
    <xmlCellPr id="1" uniqueName="paymentsOnRepurchaseOfSecurities">
      <xmlPr mapId="1" xpath="/ReportingInfo/cashFlows/current/cashFlowsFromFinancialActivity/paymentsOnRepurchaseOfSecurities" xmlDataType="double"/>
    </xmlCellPr>
  </singleXmlCell>
  <singleXmlCell id="171" r="C37" connectionId="0">
    <xmlCellPr id="1" uniqueName="proceedsFromLoans">
      <xmlPr mapId="1" xpath="/ReportingInfo/cashFlows/current/cashFlowsFromFinancialActivity/proceedsFromLoans" xmlDataType="double"/>
    </xmlCellPr>
  </singleXmlCell>
  <singleXmlCell id="172" r="C38" connectionId="0">
    <xmlCellPr id="1" uniqueName="loansPaid">
      <xmlPr mapId="1" xpath="/ReportingInfo/cashFlows/current/cashFlowsFromFinancialActivity/loansPaid" xmlDataType="double"/>
    </xmlCellPr>
  </singleXmlCell>
  <singleXmlCell id="173" r="C39" connectionId="0">
    <xmlCellPr id="1" uniqueName="paidObligationsUnderLeasingContracts">
      <xmlPr mapId="1" xpath="/ReportingInfo/cashFlows/current/cashFlowsFromFinancialActivity/paidObligationsUnderLeasingContracts" xmlDataType="double"/>
    </xmlCellPr>
  </singleXmlCell>
  <singleXmlCell id="174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double"/>
    </xmlCellPr>
  </singleXmlCell>
  <singleXmlCell id="175" r="C41" connectionId="0">
    <xmlCellPr id="1" uniqueName="dividendsPaid">
      <xmlPr mapId="1" xpath="/ReportingInfo/cashFlows/current/cashFlowsFromFinancialActivity/dividendsPaid" xmlDataType="double"/>
    </xmlCellPr>
  </singleXmlCell>
  <singleXmlCell id="176" r="C42" connectionId="0">
    <xmlCellPr id="1" uniqueName="otherReceiptsPaymentsFromFinancialActivity">
      <xmlPr mapId="1" xpath="/ReportingInfo/cashFlows/current/cashFlowsFromFinancialActivity/otherReceiptsPaymentsFromFinancialActivity" xmlDataType="double"/>
    </xmlCellPr>
  </singleXmlCell>
  <singleXmlCell id="177" r="C45" connectionId="0">
    <xmlCellPr id="1" uniqueName="cashFlowsPeriodStart">
      <xmlPr mapId="1" xpath="/ReportingInfo/cashFlows/current/cashFlowsPeriodStart" xmlDataType="double"/>
    </xmlCellPr>
  </singleXmlCell>
  <singleXmlCell id="178" r="C47" connectionId="0">
    <xmlCellPr id="1" uniqueName="availabilityInCashAndBank">
      <xmlPr mapId="1" xpath="/ReportingInfo/cashFlows/current/cashFlowsPeriodEnd/availabilityInCashAndBank" xmlDataType="double"/>
    </xmlCellPr>
  </singleXmlCell>
  <singleXmlCell id="179" r="C48" connectionId="0">
    <xmlCellPr id="1" uniqueName="blockedFunds">
      <xmlPr mapId="1" xpath="/ReportingInfo/cashFlows/current/cashFlowsPeriodEnd/blockedFunds" xmlDataType="double"/>
    </xmlCellPr>
  </singleXmlCell>
</singleXmlCells>
</file>

<file path=xl/tables/tableSingleCells5.xml><?xml version="1.0" encoding="utf-8"?>
<singleXmlCells xmlns="http://schemas.openxmlformats.org/spreadsheetml/2006/main">
  <singleXmlCell id="180" r="C15" connectionId="0">
    <xmlCellPr id="1" uniqueName="effectOfChangesInAccountingPolicy">
      <xmlPr mapId="1" xpath="/ReportingInfo/capital/capitalStock/changesInOpeningBalances/effectOfChangesInAccountingPolicy" xmlDataType="double"/>
    </xmlCellPr>
  </singleXmlCell>
  <singleXmlCell id="181" r="C16" connectionId="0">
    <xmlCellPr id="1" uniqueName="fundamentalMistakes">
      <xmlPr mapId="1" xpath="/ReportingInfo/capital/capitalStock/changesInOpeningBalances/fundamentalMistakes" xmlDataType="double"/>
    </xmlCellPr>
  </singleXmlCell>
  <singleXmlCell id="182" r="C20" connectionId="0">
    <xmlCellPr id="1" uniqueName="dividends">
      <xmlPr mapId="1" xpath="/ReportingInfo/capital/capitalStock/profitSharing/dividends" xmlDataType="double"/>
    </xmlCellPr>
  </singleXmlCell>
  <singleXmlCell id="183" r="C21" connectionId="0">
    <xmlCellPr id="1" uniqueName="others">
      <xmlPr mapId="1" xpath="/ReportingInfo/capital/capitalStock/profitSharing/others" xmlDataType="double"/>
    </xmlCellPr>
  </singleXmlCell>
  <singleXmlCell id="184" r="C22" connectionId="0">
    <xmlCellPr id="1" uniqueName="coveringLosses">
      <xmlPr mapId="1" xpath="/ReportingInfo/capital/capitalStock/coveringLosses" xmlDataType="double"/>
    </xmlCellPr>
  </singleXmlCell>
  <singleXmlCell id="185" r="C24" connectionId="0">
    <xmlCellPr id="1" uniqueName="increases">
      <xmlPr mapId="1" xpath="/ReportingInfo/capital/capitalStock/subsequentValuationsOfTangibleAndIntangibleFixedAssets/increases" xmlDataType="double"/>
    </xmlCellPr>
  </singleXmlCell>
  <singleXmlCell id="186" r="C25" connectionId="0">
    <xmlCellPr id="1" uniqueName="decreases">
      <xmlPr mapId="1" xpath="/ReportingInfo/capital/capitalStock/subsequentValuationsOfTangibleAndIntangibleFixedAssets/decreases" xmlDataType="double"/>
    </xmlCellPr>
  </singleXmlCell>
  <singleXmlCell id="187" r="C27" connectionId="0">
    <xmlCellPr id="1" uniqueName="increases">
      <xmlPr mapId="1" xpath="/ReportingInfo/capital/capitalStock/subsequentValuationsOfFinancialAssetsAndInstruments/increases" xmlDataType="double"/>
    </xmlCellPr>
  </singleXmlCell>
  <singleXmlCell id="188" r="C28" connectionId="0">
    <xmlCellPr id="1" uniqueName="decreases">
      <xmlPr mapId="1" xpath="/ReportingInfo/capital/capitalStock/subsequentValuationsOfFinancialAssetsAndInstruments/decreases" xmlDataType="double"/>
    </xmlCellPr>
  </singleXmlCell>
  <singleXmlCell id="189" r="C29" connectionId="0">
    <xmlCellPr id="1" uniqueName="effectOfDeferredTaxes">
      <xmlPr mapId="1" xpath="/ReportingInfo/capital/capitalStock/effectOfDeferredTaxes" xmlDataType="double"/>
    </xmlCellPr>
  </singleXmlCell>
  <singleXmlCell id="190" r="C30" connectionId="0">
    <xmlCellPr id="1" uniqueName="otherAmendments">
      <xmlPr mapId="1" xpath="/ReportingInfo/capital/capitalStock/otherAmendments" xmlDataType="double"/>
    </xmlCellPr>
  </singleXmlCell>
  <singleXmlCell id="191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double"/>
    </xmlCellPr>
  </singleXmlCell>
  <singleXmlCell id="192" r="C33" connectionId="0">
    <xmlCellPr id="1" uniqueName="changesFromRestatementOfFinancialStatementsInCaseOfHyperinflation">
      <xmlPr mapId="1" xpath="/ReportingInfo/capital/capitalStock/changesFromRestatementOfFinancialStatementsInCaseOfHyperinflation" xmlDataType="double"/>
    </xmlCellPr>
  </singleXmlCell>
  <singleXmlCell id="193" r="H13" connectionId="0">
    <xmlCellPr id="1" uniqueName="balanceAtTheBeginningOfTheReportingPeriod">
      <xmlPr mapId="1" xpath="/ReportingInfo/capital/otherTargetReserves/balanceAtTheBeginningOfTheReportingPeriod" xmlDataType="double"/>
    </xmlCellPr>
  </singleXmlCell>
  <singleXmlCell id="194" r="K13" connectionId="0">
    <xmlCellPr id="1" uniqueName="balanceAtTheBeginningOfTheReportingPeriod">
      <xmlPr mapId="1" xpath="/ReportingInfo/capital/transReserve/balanceAtTheBeginningOfTheReportingPeriod" xmlDataType="double"/>
    </xmlCellPr>
  </singleXmlCell>
  <singleXmlCell id="195" r="K18" connectionId="0">
    <xmlCellPr id="1" uniqueName="netProfitLossForThePeriod">
      <xmlPr mapId="1" xpath="/ReportingInfo/capital/transReserve/netProfitLossForThePeriod" xmlDataType="double"/>
    </xmlCellPr>
  </singleXmlCell>
  <singleXmlCell id="196" r="M18" connectionId="0">
    <xmlCellPr id="1" uniqueName="netProfitLossForThePeriod">
      <xmlPr mapId="1" xpath="/ReportingInfo/capital/minorityParticipation/netProfitLossForThePeriod" xmlDataType="double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nancebg.com/" TargetMode="External"/><Relationship Id="rId2" Type="http://schemas.openxmlformats.org/officeDocument/2006/relationships/hyperlink" Target="http://www.saedinenie.com/" TargetMode="External"/><Relationship Id="rId1" Type="http://schemas.openxmlformats.org/officeDocument/2006/relationships/hyperlink" Target="mailto:saedinenie.office@gmail.com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tabSelected="1" view="pageBreakPreview" zoomScaleNormal="100" workbookViewId="0">
      <selection activeCell="B12" sqref="B12"/>
    </sheetView>
  </sheetViews>
  <sheetFormatPr defaultColWidth="9.140625" defaultRowHeight="15.75"/>
  <cols>
    <col min="1" max="1" width="30.7109375" style="365" customWidth="1"/>
    <col min="2" max="2" width="65.7109375" style="365" customWidth="1"/>
    <col min="3" max="3" width="4.140625" style="365" customWidth="1"/>
    <col min="4" max="4" width="4" style="365" customWidth="1"/>
    <col min="5" max="26" width="9.140625" style="365"/>
    <col min="27" max="27" width="9.85546875" style="365" customWidth="1"/>
    <col min="28" max="16384" width="9.140625" style="365"/>
  </cols>
  <sheetData>
    <row r="1" spans="1:27">
      <c r="A1" s="366" t="s">
        <v>0</v>
      </c>
      <c r="B1" s="367"/>
      <c r="Z1" s="393">
        <v>1</v>
      </c>
      <c r="AA1" s="394">
        <f>IF(ISBLANK(_endDate),"",_endDate)</f>
        <v>45747</v>
      </c>
    </row>
    <row r="2" spans="1:27">
      <c r="A2" s="368" t="s">
        <v>1</v>
      </c>
      <c r="B2" s="369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Z2" s="393">
        <v>2</v>
      </c>
      <c r="AA2" s="394">
        <f>IF(ISBLANK(_pdeReportingDate),"",_pdeReportingDate)</f>
        <v>45806</v>
      </c>
    </row>
    <row r="3" spans="1:27">
      <c r="A3" s="370" t="s">
        <v>2</v>
      </c>
      <c r="B3" s="37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6"/>
      <c r="Z3" s="393">
        <v>3</v>
      </c>
      <c r="AA3" s="394" t="str">
        <f>IF(ISBLANK(_authorName),"",_authorName)</f>
        <v>МДН Финанс ЕООД - Мирослава Николова</v>
      </c>
    </row>
    <row r="4" spans="1:27">
      <c r="A4" s="372" t="s">
        <v>3</v>
      </c>
      <c r="B4" s="36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6"/>
    </row>
    <row r="5" spans="1:27" ht="31.5">
      <c r="A5" s="373" t="s">
        <v>4</v>
      </c>
      <c r="B5" s="374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6"/>
      <c r="X5" s="1"/>
    </row>
    <row r="6" spans="1:27"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6"/>
    </row>
    <row r="7" spans="1:27">
      <c r="A7" s="366"/>
      <c r="B7" s="36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56"/>
    </row>
    <row r="8" spans="1:27">
      <c r="A8" s="375" t="s">
        <v>5</v>
      </c>
      <c r="B8" s="376"/>
      <c r="E8" s="1"/>
      <c r="F8" s="1"/>
      <c r="G8" s="1"/>
      <c r="H8" s="1"/>
      <c r="I8" s="1"/>
      <c r="J8" s="1"/>
      <c r="K8" s="1"/>
      <c r="L8" s="1"/>
      <c r="N8" s="1"/>
      <c r="O8" s="1"/>
      <c r="P8" s="1"/>
      <c r="Q8" s="1"/>
      <c r="R8" s="1"/>
      <c r="S8" s="1"/>
      <c r="T8" s="1"/>
      <c r="U8" s="1"/>
      <c r="V8" s="1"/>
    </row>
    <row r="9" spans="1:27">
      <c r="A9" s="377" t="s">
        <v>6</v>
      </c>
      <c r="B9" s="378">
        <v>45658</v>
      </c>
      <c r="C9" s="379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7">
      <c r="A10" s="377" t="s">
        <v>7</v>
      </c>
      <c r="B10" s="378">
        <v>45747</v>
      </c>
      <c r="C10" s="379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7">
      <c r="A11" s="377" t="s">
        <v>8</v>
      </c>
      <c r="B11" s="378">
        <v>45806</v>
      </c>
      <c r="C11" s="380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7">
      <c r="A12" s="381"/>
      <c r="B12" s="38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7">
      <c r="A13" s="373" t="s">
        <v>9</v>
      </c>
      <c r="B13" s="37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7">
      <c r="A14" s="377" t="s">
        <v>10</v>
      </c>
      <c r="B14" s="383" t="s">
        <v>11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7">
      <c r="A15" s="384" t="s">
        <v>12</v>
      </c>
      <c r="B15" s="385" t="s"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7">
      <c r="A16" s="377" t="s">
        <v>14</v>
      </c>
      <c r="B16" s="383" t="s">
        <v>15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377" t="s">
        <v>16</v>
      </c>
      <c r="B17" s="383" t="s">
        <v>17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377" t="s">
        <v>18</v>
      </c>
      <c r="B18" s="383" t="s">
        <v>19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377" t="s">
        <v>20</v>
      </c>
      <c r="B19" s="383" t="s">
        <v>21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377" t="s">
        <v>22</v>
      </c>
      <c r="B20" s="383" t="s">
        <v>21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384" t="s">
        <v>23</v>
      </c>
      <c r="B21" s="385" t="s">
        <v>912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384" t="s">
        <v>24</v>
      </c>
      <c r="B22" s="38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384" t="s">
        <v>25</v>
      </c>
      <c r="B23" s="386" t="s">
        <v>26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384" t="s">
        <v>27</v>
      </c>
      <c r="B24" s="387" t="s">
        <v>28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A25" s="377" t="s">
        <v>29</v>
      </c>
      <c r="B25" s="388" t="s">
        <v>30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384" t="s">
        <v>31</v>
      </c>
      <c r="B26" s="385" t="s">
        <v>32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A27" s="384" t="s">
        <v>33</v>
      </c>
      <c r="B27" s="385" t="s">
        <v>34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389" t="s">
        <v>35</v>
      </c>
      <c r="B28" s="390" t="s">
        <v>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391"/>
      <c r="B29" s="39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392" t="s">
        <v>37</v>
      </c>
      <c r="B30" s="39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4:22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4:22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4:22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4:22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4:22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4:22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4:22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4:22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4:22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4:22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4:22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4:22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4:22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4:22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4:22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4:22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4:22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4:22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4:22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4:22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sheetProtection insertRows="0"/>
  <dataValidations count="2"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  <dataValidation type="list" allowBlank="1" showInputMessage="1" showErrorMessage="1" sqref="B15">
      <formula1>_pdeTypeList</formula1>
    </dataValidation>
  </dataValidations>
  <hyperlinks>
    <hyperlink ref="B23" r:id="rId1"/>
    <hyperlink ref="B24" r:id="rId2"/>
    <hyperlink ref="B25" r:id="rId3"/>
  </hyperlinks>
  <pageMargins left="0.70866141732283505" right="0.70866141732283505" top="1.1811023622047201" bottom="0.74803149606299202" header="0.31496062992126" footer="0.31496062992126"/>
  <pageSetup paperSize="9" scale="9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zoomScaleNormal="85" workbookViewId="0">
      <selection activeCell="A106" sqref="A106"/>
    </sheetView>
  </sheetViews>
  <sheetFormatPr defaultColWidth="9.28515625" defaultRowHeight="15.75"/>
  <cols>
    <col min="1" max="1" width="70.7109375" style="96" customWidth="1"/>
    <col min="2" max="2" width="10.7109375" style="96" customWidth="1"/>
    <col min="3" max="4" width="15.7109375" style="96" customWidth="1"/>
    <col min="5" max="5" width="70.7109375" style="96" customWidth="1"/>
    <col min="6" max="6" width="10.7109375" style="95" customWidth="1"/>
    <col min="7" max="7" width="15.7109375" style="96" customWidth="1"/>
    <col min="8" max="8" width="15.7109375" style="97" customWidth="1"/>
    <col min="9" max="9" width="3.42578125" style="97" customWidth="1"/>
    <col min="10" max="16384" width="9.28515625" style="97"/>
  </cols>
  <sheetData>
    <row r="1" spans="1:28" s="56" customFormat="1">
      <c r="A1" s="50" t="s">
        <v>38</v>
      </c>
      <c r="B1" s="47"/>
      <c r="C1" s="47"/>
      <c r="D1" s="47"/>
      <c r="H1" s="251"/>
    </row>
    <row r="2" spans="1:28" s="56" customFormat="1">
      <c r="A2" s="124" t="str">
        <f>CONCATENATE("(",LOWER(reportConsolidation),")")</f>
        <v>(на консолидирана основа)</v>
      </c>
      <c r="B2" s="50"/>
      <c r="C2" s="50"/>
      <c r="D2" s="50"/>
      <c r="E2" s="184"/>
      <c r="F2" s="252"/>
      <c r="G2" s="253"/>
      <c r="H2" s="253"/>
    </row>
    <row r="3" spans="1:28" s="56" customFormat="1">
      <c r="A3" s="47"/>
      <c r="B3" s="45"/>
      <c r="C3" s="45"/>
      <c r="D3" s="45"/>
      <c r="E3" s="254"/>
      <c r="F3" s="255"/>
      <c r="G3" s="256"/>
      <c r="H3" s="25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s="56" customFormat="1">
      <c r="A4" s="51" t="str">
        <f>CONCATENATE("на ",UPPER(pdeName))</f>
        <v>на КОРПОРАЦИЯ ЗА ТЕХНОЛОГИИ И ИНОВАЦИИ АД</v>
      </c>
      <c r="B4" s="45"/>
      <c r="C4" s="45"/>
      <c r="D4" s="45"/>
      <c r="H4" s="25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56" customFormat="1">
      <c r="A5" s="51" t="str">
        <f>CONCATENATE("ЕИК по БУЛСТАТ: ",pdeBulstat)</f>
        <v>ЕИК по БУЛСТАТ: 115086942</v>
      </c>
      <c r="B5" s="50"/>
      <c r="C5" s="50"/>
      <c r="D5" s="50"/>
      <c r="H5" s="25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s="56" customFormat="1">
      <c r="A6" s="51" t="str">
        <f>CONCATENATE("към ",TEXT(endDate,"dd.mm.yyyy")," г.")</f>
        <v>към 31.03.2025 г.</v>
      </c>
      <c r="B6" s="50"/>
      <c r="C6" s="50"/>
      <c r="D6" s="50"/>
      <c r="H6" s="9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s="56" customFormat="1">
      <c r="A7" s="258"/>
      <c r="B7" s="258"/>
      <c r="C7" s="259"/>
      <c r="D7" s="260"/>
      <c r="E7" s="260"/>
      <c r="F7" s="258"/>
      <c r="G7" s="253"/>
      <c r="H7" s="103" t="s">
        <v>39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31.5">
      <c r="A8" s="261" t="s">
        <v>40</v>
      </c>
      <c r="B8" s="262" t="s">
        <v>41</v>
      </c>
      <c r="C8" s="263" t="s">
        <v>42</v>
      </c>
      <c r="D8" s="264" t="s">
        <v>43</v>
      </c>
      <c r="E8" s="265" t="s">
        <v>44</v>
      </c>
      <c r="F8" s="262" t="s">
        <v>41</v>
      </c>
      <c r="G8" s="263" t="s">
        <v>45</v>
      </c>
      <c r="H8" s="264" t="s">
        <v>46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266" t="s">
        <v>47</v>
      </c>
      <c r="B9" s="267" t="s">
        <v>48</v>
      </c>
      <c r="C9" s="267">
        <v>1</v>
      </c>
      <c r="D9" s="268">
        <v>2</v>
      </c>
      <c r="E9" s="269" t="s">
        <v>47</v>
      </c>
      <c r="F9" s="267" t="s">
        <v>48</v>
      </c>
      <c r="G9" s="267">
        <v>1</v>
      </c>
      <c r="H9" s="268">
        <v>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>
      <c r="A10" s="270" t="s">
        <v>49</v>
      </c>
      <c r="B10" s="271"/>
      <c r="C10" s="272"/>
      <c r="D10" s="273"/>
      <c r="E10" s="270" t="s">
        <v>50</v>
      </c>
      <c r="F10" s="274"/>
      <c r="G10" s="275"/>
      <c r="H10" s="27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277" t="s">
        <v>51</v>
      </c>
      <c r="B11" s="278"/>
      <c r="C11" s="279"/>
      <c r="D11" s="280"/>
      <c r="E11" s="277" t="s">
        <v>52</v>
      </c>
      <c r="F11" s="281"/>
      <c r="G11" s="282"/>
      <c r="H11" s="283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>
      <c r="A12" s="284" t="s">
        <v>53</v>
      </c>
      <c r="B12" s="285" t="s">
        <v>54</v>
      </c>
      <c r="C12" s="144">
        <v>1259</v>
      </c>
      <c r="D12" s="286">
        <v>1259</v>
      </c>
      <c r="E12" s="284" t="s">
        <v>55</v>
      </c>
      <c r="F12" s="287" t="s">
        <v>56</v>
      </c>
      <c r="G12" s="144">
        <v>6000</v>
      </c>
      <c r="H12" s="286">
        <v>6000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>
      <c r="A13" s="284" t="s">
        <v>57</v>
      </c>
      <c r="B13" s="285" t="s">
        <v>58</v>
      </c>
      <c r="C13" s="144">
        <v>262</v>
      </c>
      <c r="D13" s="286">
        <v>264</v>
      </c>
      <c r="E13" s="284" t="s">
        <v>59</v>
      </c>
      <c r="F13" s="287" t="s">
        <v>60</v>
      </c>
      <c r="G13" s="144">
        <v>6000</v>
      </c>
      <c r="H13" s="286">
        <v>6000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>
      <c r="A14" s="284" t="s">
        <v>61</v>
      </c>
      <c r="B14" s="285" t="s">
        <v>62</v>
      </c>
      <c r="C14" s="144">
        <v>1</v>
      </c>
      <c r="D14" s="286">
        <v>1</v>
      </c>
      <c r="E14" s="284" t="s">
        <v>63</v>
      </c>
      <c r="F14" s="287" t="s">
        <v>64</v>
      </c>
      <c r="G14" s="144"/>
      <c r="H14" s="28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284" t="s">
        <v>65</v>
      </c>
      <c r="B15" s="285" t="s">
        <v>66</v>
      </c>
      <c r="C15" s="144">
        <v>100</v>
      </c>
      <c r="D15" s="286">
        <v>102</v>
      </c>
      <c r="E15" s="288" t="s">
        <v>67</v>
      </c>
      <c r="F15" s="287" t="s">
        <v>68</v>
      </c>
      <c r="G15" s="144"/>
      <c r="H15" s="28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>
      <c r="A16" s="284" t="s">
        <v>69</v>
      </c>
      <c r="B16" s="285" t="s">
        <v>70</v>
      </c>
      <c r="C16" s="144">
        <v>1</v>
      </c>
      <c r="D16" s="286">
        <v>1</v>
      </c>
      <c r="E16" s="288" t="s">
        <v>71</v>
      </c>
      <c r="F16" s="287" t="s">
        <v>72</v>
      </c>
      <c r="G16" s="144"/>
      <c r="H16" s="28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>
      <c r="A17" s="284" t="s">
        <v>73</v>
      </c>
      <c r="B17" s="285" t="s">
        <v>74</v>
      </c>
      <c r="C17" s="144"/>
      <c r="D17" s="286"/>
      <c r="E17" s="288" t="s">
        <v>75</v>
      </c>
      <c r="F17" s="287" t="s">
        <v>76</v>
      </c>
      <c r="G17" s="144"/>
      <c r="H17" s="28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31.5">
      <c r="A18" s="284" t="s">
        <v>77</v>
      </c>
      <c r="B18" s="285" t="s">
        <v>78</v>
      </c>
      <c r="C18" s="144">
        <v>1342</v>
      </c>
      <c r="D18" s="286">
        <v>1085</v>
      </c>
      <c r="E18" s="289" t="s">
        <v>79</v>
      </c>
      <c r="F18" s="290" t="s">
        <v>80</v>
      </c>
      <c r="G18" s="291">
        <f>G12+G15+G16+G17</f>
        <v>6000</v>
      </c>
      <c r="H18" s="292">
        <f>H12+H15+H16+H17</f>
        <v>6000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>
      <c r="A19" s="284" t="s">
        <v>81</v>
      </c>
      <c r="B19" s="285" t="s">
        <v>82</v>
      </c>
      <c r="C19" s="144">
        <v>70</v>
      </c>
      <c r="D19" s="286">
        <v>73</v>
      </c>
      <c r="E19" s="277" t="s">
        <v>83</v>
      </c>
      <c r="F19" s="293"/>
      <c r="G19" s="294"/>
      <c r="H19" s="29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>
      <c r="A20" s="296" t="s">
        <v>84</v>
      </c>
      <c r="B20" s="297" t="s">
        <v>85</v>
      </c>
      <c r="C20" s="298">
        <f>SUM(C12:C19)</f>
        <v>3035</v>
      </c>
      <c r="D20" s="299">
        <f>SUM(D12:D19)</f>
        <v>2785</v>
      </c>
      <c r="E20" s="284" t="s">
        <v>86</v>
      </c>
      <c r="F20" s="287" t="s">
        <v>87</v>
      </c>
      <c r="G20" s="144">
        <v>107</v>
      </c>
      <c r="H20" s="144">
        <v>107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>
      <c r="A21" s="277" t="s">
        <v>88</v>
      </c>
      <c r="B21" s="297" t="s">
        <v>89</v>
      </c>
      <c r="C21" s="300">
        <v>3851</v>
      </c>
      <c r="D21" s="301">
        <v>3851</v>
      </c>
      <c r="E21" s="284" t="s">
        <v>90</v>
      </c>
      <c r="F21" s="287" t="s">
        <v>91</v>
      </c>
      <c r="G21" s="144"/>
      <c r="H21" s="144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>
      <c r="A22" s="277" t="s">
        <v>92</v>
      </c>
      <c r="B22" s="297" t="s">
        <v>93</v>
      </c>
      <c r="C22" s="300"/>
      <c r="D22" s="302"/>
      <c r="E22" s="303" t="s">
        <v>94</v>
      </c>
      <c r="F22" s="287" t="s">
        <v>95</v>
      </c>
      <c r="G22" s="279">
        <f>SUM(G23:G25)</f>
        <v>5639</v>
      </c>
      <c r="H22" s="280">
        <f>SUM(H23:H25)</f>
        <v>5639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>
      <c r="A23" s="277" t="s">
        <v>96</v>
      </c>
      <c r="B23" s="285"/>
      <c r="C23" s="279"/>
      <c r="D23" s="280"/>
      <c r="E23" s="288" t="s">
        <v>97</v>
      </c>
      <c r="F23" s="287" t="s">
        <v>98</v>
      </c>
      <c r="G23" s="144">
        <v>3325</v>
      </c>
      <c r="H23" s="286">
        <v>3325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>
      <c r="A24" s="284" t="s">
        <v>99</v>
      </c>
      <c r="B24" s="285" t="s">
        <v>100</v>
      </c>
      <c r="C24" s="144"/>
      <c r="D24" s="286">
        <v>1</v>
      </c>
      <c r="E24" s="304" t="s">
        <v>101</v>
      </c>
      <c r="F24" s="287" t="s">
        <v>102</v>
      </c>
      <c r="G24" s="144"/>
      <c r="H24" s="286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>
      <c r="A25" s="284" t="s">
        <v>103</v>
      </c>
      <c r="B25" s="285" t="s">
        <v>104</v>
      </c>
      <c r="C25" s="144"/>
      <c r="D25" s="286"/>
      <c r="E25" s="284" t="s">
        <v>105</v>
      </c>
      <c r="F25" s="287" t="s">
        <v>106</v>
      </c>
      <c r="G25" s="144">
        <v>2314</v>
      </c>
      <c r="H25" s="286">
        <v>2314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>
      <c r="A26" s="284" t="s">
        <v>107</v>
      </c>
      <c r="B26" s="285" t="s">
        <v>108</v>
      </c>
      <c r="C26" s="144"/>
      <c r="D26" s="286"/>
      <c r="E26" s="305" t="s">
        <v>109</v>
      </c>
      <c r="F26" s="293" t="s">
        <v>110</v>
      </c>
      <c r="G26" s="298">
        <f>G20+G21+G22</f>
        <v>5746</v>
      </c>
      <c r="H26" s="299">
        <f>H20+H21+H22</f>
        <v>5746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>
      <c r="A27" s="284" t="s">
        <v>111</v>
      </c>
      <c r="B27" s="285" t="s">
        <v>112</v>
      </c>
      <c r="C27" s="144">
        <v>458</v>
      </c>
      <c r="D27" s="286">
        <v>491</v>
      </c>
      <c r="E27" s="277" t="s">
        <v>113</v>
      </c>
      <c r="F27" s="293"/>
      <c r="G27" s="294"/>
      <c r="H27" s="29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>
      <c r="A28" s="296" t="s">
        <v>114</v>
      </c>
      <c r="B28" s="297" t="s">
        <v>115</v>
      </c>
      <c r="C28" s="298">
        <f>SUM(C24:C27)</f>
        <v>458</v>
      </c>
      <c r="D28" s="299">
        <f>SUM(D24:D27)</f>
        <v>492</v>
      </c>
      <c r="E28" s="304" t="s">
        <v>116</v>
      </c>
      <c r="F28" s="287" t="s">
        <v>117</v>
      </c>
      <c r="G28" s="279">
        <f>SUM(G29:G31)</f>
        <v>-7831</v>
      </c>
      <c r="H28" s="280">
        <f>SUM(H29:H31)</f>
        <v>-6239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>
      <c r="A29" s="284"/>
      <c r="B29" s="285"/>
      <c r="C29" s="279"/>
      <c r="D29" s="280"/>
      <c r="E29" s="284" t="s">
        <v>118</v>
      </c>
      <c r="F29" s="287" t="s">
        <v>119</v>
      </c>
      <c r="G29" s="144">
        <v>2799</v>
      </c>
      <c r="H29" s="286">
        <v>2794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>
      <c r="A30" s="277" t="s">
        <v>120</v>
      </c>
      <c r="B30" s="285"/>
      <c r="C30" s="279"/>
      <c r="D30" s="280"/>
      <c r="E30" s="303" t="s">
        <v>121</v>
      </c>
      <c r="F30" s="287" t="s">
        <v>122</v>
      </c>
      <c r="G30" s="144">
        <v>-10630</v>
      </c>
      <c r="H30" s="286">
        <v>-9033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>
      <c r="A31" s="284" t="s">
        <v>123</v>
      </c>
      <c r="B31" s="285" t="s">
        <v>124</v>
      </c>
      <c r="C31" s="144"/>
      <c r="D31" s="306"/>
      <c r="E31" s="284" t="s">
        <v>125</v>
      </c>
      <c r="F31" s="287" t="s">
        <v>126</v>
      </c>
      <c r="G31" s="144"/>
      <c r="H31" s="28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>
      <c r="A32" s="284" t="s">
        <v>127</v>
      </c>
      <c r="B32" s="285" t="s">
        <v>128</v>
      </c>
      <c r="C32" s="144"/>
      <c r="D32" s="306"/>
      <c r="E32" s="304" t="s">
        <v>129</v>
      </c>
      <c r="F32" s="287" t="s">
        <v>130</v>
      </c>
      <c r="G32" s="144"/>
      <c r="H32" s="28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>
      <c r="A33" s="296" t="s">
        <v>131</v>
      </c>
      <c r="B33" s="297" t="s">
        <v>132</v>
      </c>
      <c r="C33" s="298">
        <f>C31+C32</f>
        <v>0</v>
      </c>
      <c r="D33" s="299">
        <f>D31+D32</f>
        <v>0</v>
      </c>
      <c r="E33" s="288" t="s">
        <v>133</v>
      </c>
      <c r="F33" s="287" t="s">
        <v>134</v>
      </c>
      <c r="G33" s="144">
        <v>-211</v>
      </c>
      <c r="H33" s="286">
        <v>-1591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>
      <c r="A34" s="277" t="s">
        <v>135</v>
      </c>
      <c r="B34" s="285"/>
      <c r="C34" s="279"/>
      <c r="D34" s="280"/>
      <c r="E34" s="305" t="s">
        <v>136</v>
      </c>
      <c r="F34" s="293" t="s">
        <v>137</v>
      </c>
      <c r="G34" s="298">
        <f>G28+G32+G33</f>
        <v>-8042</v>
      </c>
      <c r="H34" s="299">
        <f>H28+H32+H33</f>
        <v>-7830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>
      <c r="A35" s="284" t="s">
        <v>138</v>
      </c>
      <c r="B35" s="285" t="s">
        <v>139</v>
      </c>
      <c r="C35" s="279">
        <f>SUM(C36:C39)</f>
        <v>41</v>
      </c>
      <c r="D35" s="280">
        <f>SUM(D36:D39)</f>
        <v>41</v>
      </c>
      <c r="E35" s="284"/>
      <c r="F35" s="307"/>
      <c r="G35" s="308"/>
      <c r="H35" s="30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>
      <c r="A36" s="284" t="s">
        <v>140</v>
      </c>
      <c r="B36" s="285" t="s">
        <v>141</v>
      </c>
      <c r="C36" s="144">
        <v>38</v>
      </c>
      <c r="D36" s="286">
        <v>38</v>
      </c>
      <c r="E36" s="310"/>
      <c r="F36" s="311"/>
      <c r="G36" s="308"/>
      <c r="H36" s="309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>
      <c r="A37" s="284" t="s">
        <v>142</v>
      </c>
      <c r="B37" s="285" t="s">
        <v>143</v>
      </c>
      <c r="C37" s="144"/>
      <c r="D37" s="286"/>
      <c r="E37" s="312" t="s">
        <v>144</v>
      </c>
      <c r="F37" s="307" t="s">
        <v>145</v>
      </c>
      <c r="G37" s="313">
        <f>G26+G18+G34</f>
        <v>3704</v>
      </c>
      <c r="H37" s="314">
        <f>H26+H18+H34</f>
        <v>3916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>
      <c r="A38" s="284" t="s">
        <v>146</v>
      </c>
      <c r="B38" s="285" t="s">
        <v>147</v>
      </c>
      <c r="C38" s="144">
        <v>3</v>
      </c>
      <c r="D38" s="286">
        <v>3</v>
      </c>
      <c r="E38" s="284"/>
      <c r="F38" s="307"/>
      <c r="G38" s="308"/>
      <c r="H38" s="309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>
      <c r="A39" s="284" t="s">
        <v>148</v>
      </c>
      <c r="B39" s="285" t="s">
        <v>149</v>
      </c>
      <c r="C39" s="144"/>
      <c r="D39" s="286"/>
      <c r="E39" s="315"/>
      <c r="F39" s="316"/>
      <c r="G39" s="317"/>
      <c r="H39" s="3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>
      <c r="A40" s="284" t="s">
        <v>150</v>
      </c>
      <c r="B40" s="285" t="s">
        <v>151</v>
      </c>
      <c r="C40" s="279">
        <f>C41+C42+C44</f>
        <v>0</v>
      </c>
      <c r="D40" s="280">
        <f>D41+D42+D44</f>
        <v>0</v>
      </c>
      <c r="E40" s="319" t="s">
        <v>152</v>
      </c>
      <c r="F40" s="320" t="s">
        <v>153</v>
      </c>
      <c r="G40" s="321">
        <v>4241</v>
      </c>
      <c r="H40" s="322">
        <v>4310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>
      <c r="A41" s="284" t="s">
        <v>154</v>
      </c>
      <c r="B41" s="285" t="s">
        <v>155</v>
      </c>
      <c r="C41" s="144"/>
      <c r="D41" s="286"/>
      <c r="E41" s="323"/>
      <c r="F41" s="324"/>
      <c r="G41" s="317"/>
      <c r="H41" s="3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>
      <c r="A42" s="284" t="s">
        <v>156</v>
      </c>
      <c r="B42" s="285" t="s">
        <v>157</v>
      </c>
      <c r="C42" s="144"/>
      <c r="D42" s="286"/>
      <c r="E42" s="319" t="s">
        <v>158</v>
      </c>
      <c r="F42" s="325"/>
      <c r="G42" s="326"/>
      <c r="H42" s="32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>
      <c r="A43" s="284" t="s">
        <v>159</v>
      </c>
      <c r="B43" s="285" t="s">
        <v>160</v>
      </c>
      <c r="C43" s="144"/>
      <c r="D43" s="286"/>
      <c r="E43" s="277" t="s">
        <v>161</v>
      </c>
      <c r="F43" s="311"/>
      <c r="G43" s="308"/>
      <c r="H43" s="30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>
      <c r="A44" s="284" t="s">
        <v>162</v>
      </c>
      <c r="B44" s="285" t="s">
        <v>163</v>
      </c>
      <c r="C44" s="144"/>
      <c r="D44" s="286"/>
      <c r="E44" s="288" t="s">
        <v>164</v>
      </c>
      <c r="F44" s="287" t="s">
        <v>165</v>
      </c>
      <c r="G44" s="144"/>
      <c r="H44" s="28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>
      <c r="A45" s="284" t="s">
        <v>166</v>
      </c>
      <c r="B45" s="285" t="s">
        <v>167</v>
      </c>
      <c r="C45" s="144">
        <v>22</v>
      </c>
      <c r="D45" s="286">
        <v>22</v>
      </c>
      <c r="E45" s="328" t="s">
        <v>168</v>
      </c>
      <c r="F45" s="287" t="s">
        <v>169</v>
      </c>
      <c r="G45" s="144"/>
      <c r="H45" s="28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>
      <c r="A46" s="329" t="s">
        <v>170</v>
      </c>
      <c r="B46" s="297" t="s">
        <v>171</v>
      </c>
      <c r="C46" s="298">
        <f>C35+C40+C45</f>
        <v>63</v>
      </c>
      <c r="D46" s="299">
        <f>D35+D40+D45</f>
        <v>63</v>
      </c>
      <c r="E46" s="303" t="s">
        <v>172</v>
      </c>
      <c r="F46" s="287" t="s">
        <v>173</v>
      </c>
      <c r="G46" s="144"/>
      <c r="H46" s="28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>
      <c r="A47" s="277" t="s">
        <v>174</v>
      </c>
      <c r="B47" s="330"/>
      <c r="C47" s="313"/>
      <c r="D47" s="314"/>
      <c r="E47" s="284" t="s">
        <v>175</v>
      </c>
      <c r="F47" s="287" t="s">
        <v>176</v>
      </c>
      <c r="G47" s="144">
        <v>522</v>
      </c>
      <c r="H47" s="286">
        <v>522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>
      <c r="A48" s="284" t="s">
        <v>177</v>
      </c>
      <c r="B48" s="285" t="s">
        <v>178</v>
      </c>
      <c r="C48" s="144"/>
      <c r="D48" s="286"/>
      <c r="E48" s="303" t="s">
        <v>179</v>
      </c>
      <c r="F48" s="287" t="s">
        <v>180</v>
      </c>
      <c r="G48" s="144"/>
      <c r="H48" s="28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>
      <c r="A49" s="284" t="s">
        <v>181</v>
      </c>
      <c r="B49" s="285" t="s">
        <v>182</v>
      </c>
      <c r="C49" s="144">
        <v>112</v>
      </c>
      <c r="D49" s="286">
        <v>112</v>
      </c>
      <c r="E49" s="284" t="s">
        <v>183</v>
      </c>
      <c r="F49" s="287" t="s">
        <v>184</v>
      </c>
      <c r="G49" s="144"/>
      <c r="H49" s="28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>
      <c r="A50" s="284" t="s">
        <v>185</v>
      </c>
      <c r="B50" s="285" t="s">
        <v>186</v>
      </c>
      <c r="C50" s="144"/>
      <c r="D50" s="286"/>
      <c r="E50" s="303" t="s">
        <v>84</v>
      </c>
      <c r="F50" s="293" t="s">
        <v>187</v>
      </c>
      <c r="G50" s="279">
        <f>SUM(G44:G49)</f>
        <v>522</v>
      </c>
      <c r="H50" s="280">
        <f>SUM(H44:H49)</f>
        <v>522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>
      <c r="A51" s="284" t="s">
        <v>111</v>
      </c>
      <c r="B51" s="285" t="s">
        <v>188</v>
      </c>
      <c r="C51" s="144"/>
      <c r="D51" s="286"/>
      <c r="E51" s="284"/>
      <c r="F51" s="287"/>
      <c r="G51" s="279"/>
      <c r="H51" s="28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>
      <c r="A52" s="296" t="s">
        <v>189</v>
      </c>
      <c r="B52" s="297" t="s">
        <v>190</v>
      </c>
      <c r="C52" s="298">
        <f>SUM(C48:C51)</f>
        <v>112</v>
      </c>
      <c r="D52" s="299">
        <f>SUM(D48:D51)</f>
        <v>112</v>
      </c>
      <c r="E52" s="303" t="s">
        <v>191</v>
      </c>
      <c r="F52" s="293" t="s">
        <v>192</v>
      </c>
      <c r="G52" s="144"/>
      <c r="H52" s="30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284" t="s">
        <v>193</v>
      </c>
      <c r="B53" s="297"/>
      <c r="C53" s="279"/>
      <c r="D53" s="280"/>
      <c r="E53" s="284" t="s">
        <v>194</v>
      </c>
      <c r="F53" s="293" t="s">
        <v>195</v>
      </c>
      <c r="G53" s="144"/>
      <c r="H53" s="30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277" t="s">
        <v>196</v>
      </c>
      <c r="B54" s="297" t="s">
        <v>197</v>
      </c>
      <c r="C54" s="331"/>
      <c r="D54" s="332"/>
      <c r="E54" s="284" t="s">
        <v>198</v>
      </c>
      <c r="F54" s="293" t="s">
        <v>199</v>
      </c>
      <c r="G54" s="144"/>
      <c r="H54" s="30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>
      <c r="A55" s="277" t="s">
        <v>200</v>
      </c>
      <c r="B55" s="297" t="s">
        <v>201</v>
      </c>
      <c r="C55" s="331"/>
      <c r="D55" s="332"/>
      <c r="E55" s="284" t="s">
        <v>202</v>
      </c>
      <c r="F55" s="293" t="s">
        <v>203</v>
      </c>
      <c r="G55" s="144"/>
      <c r="H55" s="306"/>
    </row>
    <row r="56" spans="1:28">
      <c r="A56" s="333" t="s">
        <v>204</v>
      </c>
      <c r="B56" s="334" t="s">
        <v>205</v>
      </c>
      <c r="C56" s="335">
        <f>C20+C21+C22+C28+C33+C46+C52+C54+C55</f>
        <v>7519</v>
      </c>
      <c r="D56" s="336">
        <f>D20+D21+D22+D28+D33+D46+D52+D54+D55</f>
        <v>7303</v>
      </c>
      <c r="E56" s="277" t="s">
        <v>206</v>
      </c>
      <c r="F56" s="307" t="s">
        <v>207</v>
      </c>
      <c r="G56" s="313">
        <f>G50+G52+G53+G54+G55</f>
        <v>522</v>
      </c>
      <c r="H56" s="314">
        <f>H50+H52+H53+H54+H55</f>
        <v>522</v>
      </c>
      <c r="M56" s="181"/>
    </row>
    <row r="57" spans="1:28">
      <c r="A57" s="337" t="s">
        <v>208</v>
      </c>
      <c r="B57" s="338"/>
      <c r="C57" s="272"/>
      <c r="D57" s="273"/>
      <c r="E57" s="337" t="s">
        <v>209</v>
      </c>
      <c r="F57" s="320"/>
      <c r="G57" s="272"/>
      <c r="H57" s="273"/>
    </row>
    <row r="58" spans="1:28">
      <c r="A58" s="277" t="s">
        <v>210</v>
      </c>
      <c r="B58" s="330"/>
      <c r="C58" s="313"/>
      <c r="D58" s="314"/>
      <c r="E58" s="277" t="s">
        <v>161</v>
      </c>
      <c r="F58" s="287"/>
      <c r="G58" s="279"/>
      <c r="H58" s="280"/>
      <c r="M58" s="181"/>
    </row>
    <row r="59" spans="1:28" ht="31.5">
      <c r="A59" s="284" t="s">
        <v>211</v>
      </c>
      <c r="B59" s="285" t="s">
        <v>212</v>
      </c>
      <c r="C59" s="144"/>
      <c r="D59" s="286"/>
      <c r="E59" s="303" t="s">
        <v>213</v>
      </c>
      <c r="F59" s="339" t="s">
        <v>214</v>
      </c>
      <c r="G59" s="144"/>
      <c r="H59" s="306"/>
    </row>
    <row r="60" spans="1:28">
      <c r="A60" s="284" t="s">
        <v>215</v>
      </c>
      <c r="B60" s="285" t="s">
        <v>216</v>
      </c>
      <c r="C60" s="144">
        <v>14</v>
      </c>
      <c r="D60" s="286">
        <v>14</v>
      </c>
      <c r="E60" s="284" t="s">
        <v>217</v>
      </c>
      <c r="F60" s="287" t="s">
        <v>218</v>
      </c>
      <c r="G60" s="144"/>
      <c r="H60" s="306"/>
      <c r="M60" s="181"/>
    </row>
    <row r="61" spans="1:28">
      <c r="A61" s="284" t="s">
        <v>219</v>
      </c>
      <c r="B61" s="285" t="s">
        <v>220</v>
      </c>
      <c r="C61" s="144">
        <v>11</v>
      </c>
      <c r="D61" s="286">
        <v>11</v>
      </c>
      <c r="E61" s="288" t="s">
        <v>221</v>
      </c>
      <c r="F61" s="287" t="s">
        <v>222</v>
      </c>
      <c r="G61" s="279">
        <f>SUM(G62:G68)</f>
        <v>531</v>
      </c>
      <c r="H61" s="280">
        <f>SUM(H62:H68)</f>
        <v>500</v>
      </c>
    </row>
    <row r="62" spans="1:28">
      <c r="A62" s="284" t="s">
        <v>223</v>
      </c>
      <c r="B62" s="285" t="s">
        <v>224</v>
      </c>
      <c r="C62" s="144"/>
      <c r="D62" s="286"/>
      <c r="E62" s="288" t="s">
        <v>225</v>
      </c>
      <c r="F62" s="287" t="s">
        <v>226</v>
      </c>
      <c r="G62" s="144"/>
      <c r="H62" s="286"/>
      <c r="M62" s="181"/>
    </row>
    <row r="63" spans="1:28">
      <c r="A63" s="284" t="s">
        <v>227</v>
      </c>
      <c r="B63" s="285" t="s">
        <v>228</v>
      </c>
      <c r="C63" s="144"/>
      <c r="D63" s="286"/>
      <c r="E63" s="284" t="s">
        <v>229</v>
      </c>
      <c r="F63" s="287" t="s">
        <v>230</v>
      </c>
      <c r="G63" s="144">
        <v>26</v>
      </c>
      <c r="H63" s="286">
        <v>30</v>
      </c>
    </row>
    <row r="64" spans="1:28">
      <c r="A64" s="284" t="s">
        <v>231</v>
      </c>
      <c r="B64" s="285" t="s">
        <v>232</v>
      </c>
      <c r="C64" s="144"/>
      <c r="D64" s="286"/>
      <c r="E64" s="284" t="s">
        <v>233</v>
      </c>
      <c r="F64" s="287" t="s">
        <v>234</v>
      </c>
      <c r="G64" s="144">
        <v>83</v>
      </c>
      <c r="H64" s="286">
        <v>73</v>
      </c>
      <c r="M64" s="181"/>
    </row>
    <row r="65" spans="1:13">
      <c r="A65" s="296" t="s">
        <v>84</v>
      </c>
      <c r="B65" s="297" t="s">
        <v>235</v>
      </c>
      <c r="C65" s="298">
        <f>SUM(C59:C64)</f>
        <v>25</v>
      </c>
      <c r="D65" s="299">
        <f>SUM(D59:D64)</f>
        <v>25</v>
      </c>
      <c r="E65" s="284" t="s">
        <v>236</v>
      </c>
      <c r="F65" s="287" t="s">
        <v>237</v>
      </c>
      <c r="G65" s="144">
        <v>252</v>
      </c>
      <c r="H65" s="286">
        <v>252</v>
      </c>
    </row>
    <row r="66" spans="1:13">
      <c r="A66" s="284"/>
      <c r="B66" s="297"/>
      <c r="C66" s="279"/>
      <c r="D66" s="280"/>
      <c r="E66" s="284" t="s">
        <v>238</v>
      </c>
      <c r="F66" s="287" t="s">
        <v>239</v>
      </c>
      <c r="G66" s="144">
        <v>98</v>
      </c>
      <c r="H66" s="286">
        <v>91</v>
      </c>
    </row>
    <row r="67" spans="1:13">
      <c r="A67" s="277" t="s">
        <v>240</v>
      </c>
      <c r="B67" s="330"/>
      <c r="C67" s="313"/>
      <c r="D67" s="314"/>
      <c r="E67" s="284" t="s">
        <v>241</v>
      </c>
      <c r="F67" s="287" t="s">
        <v>242</v>
      </c>
      <c r="G67" s="144">
        <v>45</v>
      </c>
      <c r="H67" s="286">
        <v>24</v>
      </c>
    </row>
    <row r="68" spans="1:13">
      <c r="A68" s="284" t="s">
        <v>243</v>
      </c>
      <c r="B68" s="285" t="s">
        <v>244</v>
      </c>
      <c r="C68" s="144"/>
      <c r="D68" s="286"/>
      <c r="E68" s="284" t="s">
        <v>245</v>
      </c>
      <c r="F68" s="287" t="s">
        <v>246</v>
      </c>
      <c r="G68" s="144">
        <v>27</v>
      </c>
      <c r="H68" s="286">
        <v>30</v>
      </c>
    </row>
    <row r="69" spans="1:13">
      <c r="A69" s="284" t="s">
        <v>247</v>
      </c>
      <c r="B69" s="285" t="s">
        <v>248</v>
      </c>
      <c r="C69" s="144">
        <v>284</v>
      </c>
      <c r="D69" s="286">
        <v>296</v>
      </c>
      <c r="E69" s="303" t="s">
        <v>111</v>
      </c>
      <c r="F69" s="287" t="s">
        <v>249</v>
      </c>
      <c r="G69" s="144">
        <v>259</v>
      </c>
      <c r="H69" s="286">
        <v>259</v>
      </c>
    </row>
    <row r="70" spans="1:13">
      <c r="A70" s="284" t="s">
        <v>250</v>
      </c>
      <c r="B70" s="285" t="s">
        <v>251</v>
      </c>
      <c r="C70" s="144">
        <v>120</v>
      </c>
      <c r="D70" s="286">
        <v>193</v>
      </c>
      <c r="E70" s="284" t="s">
        <v>252</v>
      </c>
      <c r="F70" s="287" t="s">
        <v>253</v>
      </c>
      <c r="G70" s="144"/>
      <c r="H70" s="286"/>
    </row>
    <row r="71" spans="1:13">
      <c r="A71" s="284" t="s">
        <v>254</v>
      </c>
      <c r="B71" s="285" t="s">
        <v>255</v>
      </c>
      <c r="C71" s="144">
        <v>135</v>
      </c>
      <c r="D71" s="286">
        <v>137</v>
      </c>
      <c r="E71" s="340" t="s">
        <v>79</v>
      </c>
      <c r="F71" s="293" t="s">
        <v>256</v>
      </c>
      <c r="G71" s="298">
        <f>G59+G60+G61+G69+G70</f>
        <v>790</v>
      </c>
      <c r="H71" s="299">
        <f>H59+H60+H61+H69+H70</f>
        <v>759</v>
      </c>
    </row>
    <row r="72" spans="1:13">
      <c r="A72" s="284" t="s">
        <v>257</v>
      </c>
      <c r="B72" s="285" t="s">
        <v>258</v>
      </c>
      <c r="C72" s="144"/>
      <c r="D72" s="286"/>
      <c r="E72" s="288"/>
      <c r="F72" s="287"/>
      <c r="G72" s="279"/>
      <c r="H72" s="280"/>
    </row>
    <row r="73" spans="1:13">
      <c r="A73" s="284" t="s">
        <v>259</v>
      </c>
      <c r="B73" s="285" t="s">
        <v>260</v>
      </c>
      <c r="C73" s="144">
        <v>44</v>
      </c>
      <c r="D73" s="286">
        <v>36</v>
      </c>
      <c r="E73" s="329" t="s">
        <v>261</v>
      </c>
      <c r="F73" s="293" t="s">
        <v>262</v>
      </c>
      <c r="G73" s="331"/>
      <c r="H73" s="332"/>
    </row>
    <row r="74" spans="1:13">
      <c r="A74" s="284" t="s">
        <v>263</v>
      </c>
      <c r="B74" s="285" t="s">
        <v>264</v>
      </c>
      <c r="C74" s="144"/>
      <c r="D74" s="286"/>
      <c r="E74" s="341"/>
      <c r="F74" s="342"/>
      <c r="G74" s="279"/>
      <c r="H74" s="343"/>
    </row>
    <row r="75" spans="1:13">
      <c r="A75" s="284" t="s">
        <v>265</v>
      </c>
      <c r="B75" s="285" t="s">
        <v>266</v>
      </c>
      <c r="C75" s="144">
        <v>960</v>
      </c>
      <c r="D75" s="286">
        <v>962</v>
      </c>
      <c r="E75" s="344" t="s">
        <v>194</v>
      </c>
      <c r="F75" s="293" t="s">
        <v>267</v>
      </c>
      <c r="G75" s="331"/>
      <c r="H75" s="332"/>
    </row>
    <row r="76" spans="1:13">
      <c r="A76" s="296" t="s">
        <v>109</v>
      </c>
      <c r="B76" s="297" t="s">
        <v>268</v>
      </c>
      <c r="C76" s="298">
        <f>SUM(C68:C75)</f>
        <v>1543</v>
      </c>
      <c r="D76" s="299">
        <f>SUM(D68:D75)</f>
        <v>1624</v>
      </c>
      <c r="E76" s="341"/>
      <c r="F76" s="342"/>
      <c r="G76" s="279"/>
      <c r="H76" s="343"/>
    </row>
    <row r="77" spans="1:13">
      <c r="A77" s="284"/>
      <c r="B77" s="285"/>
      <c r="C77" s="279"/>
      <c r="D77" s="280"/>
      <c r="E77" s="329" t="s">
        <v>269</v>
      </c>
      <c r="F77" s="293" t="s">
        <v>270</v>
      </c>
      <c r="G77" s="331"/>
      <c r="H77" s="332"/>
    </row>
    <row r="78" spans="1:13">
      <c r="A78" s="277" t="s">
        <v>271</v>
      </c>
      <c r="B78" s="330"/>
      <c r="C78" s="313"/>
      <c r="D78" s="314"/>
      <c r="E78" s="284"/>
      <c r="F78" s="311"/>
      <c r="G78" s="308"/>
      <c r="H78" s="309"/>
      <c r="M78" s="181"/>
    </row>
    <row r="79" spans="1:13">
      <c r="A79" s="284" t="s">
        <v>272</v>
      </c>
      <c r="B79" s="285" t="s">
        <v>273</v>
      </c>
      <c r="C79" s="279">
        <f>SUM(C80:C82)</f>
        <v>2</v>
      </c>
      <c r="D79" s="280">
        <f>SUM(D80:D82)</f>
        <v>2</v>
      </c>
      <c r="E79" s="345" t="s">
        <v>274</v>
      </c>
      <c r="F79" s="307" t="s">
        <v>275</v>
      </c>
      <c r="G79" s="313">
        <f>G71+G73+G75+G77</f>
        <v>790</v>
      </c>
      <c r="H79" s="314">
        <f>H71+H73+H75+H77</f>
        <v>759</v>
      </c>
    </row>
    <row r="80" spans="1:13">
      <c r="A80" s="284" t="s">
        <v>276</v>
      </c>
      <c r="B80" s="285" t="s">
        <v>277</v>
      </c>
      <c r="C80" s="144"/>
      <c r="D80" s="286"/>
      <c r="E80" s="341"/>
      <c r="F80" s="342"/>
      <c r="G80" s="279"/>
      <c r="H80" s="343"/>
    </row>
    <row r="81" spans="1:13">
      <c r="A81" s="284" t="s">
        <v>278</v>
      </c>
      <c r="B81" s="285" t="s">
        <v>279</v>
      </c>
      <c r="C81" s="144"/>
      <c r="D81" s="286"/>
      <c r="E81" s="284"/>
      <c r="F81" s="346"/>
      <c r="G81" s="347"/>
      <c r="H81" s="348"/>
    </row>
    <row r="82" spans="1:13">
      <c r="A82" s="284" t="s">
        <v>280</v>
      </c>
      <c r="B82" s="285" t="s">
        <v>281</v>
      </c>
      <c r="C82" s="144">
        <v>2</v>
      </c>
      <c r="D82" s="286">
        <v>2</v>
      </c>
      <c r="E82" s="349"/>
      <c r="F82" s="350"/>
      <c r="G82" s="347"/>
      <c r="H82" s="348"/>
    </row>
    <row r="83" spans="1:13">
      <c r="A83" s="284" t="s">
        <v>282</v>
      </c>
      <c r="B83" s="285" t="s">
        <v>283</v>
      </c>
      <c r="C83" s="144"/>
      <c r="D83" s="286"/>
      <c r="E83" s="351"/>
      <c r="F83" s="350"/>
      <c r="G83" s="347"/>
      <c r="H83" s="348"/>
    </row>
    <row r="84" spans="1:13">
      <c r="A84" s="284" t="s">
        <v>166</v>
      </c>
      <c r="B84" s="285" t="s">
        <v>284</v>
      </c>
      <c r="C84" s="144">
        <v>7</v>
      </c>
      <c r="D84" s="286">
        <v>7</v>
      </c>
      <c r="E84" s="349"/>
      <c r="F84" s="350"/>
      <c r="G84" s="347"/>
      <c r="H84" s="348"/>
    </row>
    <row r="85" spans="1:13">
      <c r="A85" s="296" t="s">
        <v>285</v>
      </c>
      <c r="B85" s="297" t="s">
        <v>286</v>
      </c>
      <c r="C85" s="298">
        <f>C84+C83+C79</f>
        <v>9</v>
      </c>
      <c r="D85" s="299">
        <f>D84+D83+D79</f>
        <v>9</v>
      </c>
      <c r="E85" s="351"/>
      <c r="F85" s="350"/>
      <c r="G85" s="347"/>
      <c r="H85" s="348"/>
    </row>
    <row r="86" spans="1:13">
      <c r="A86" s="284"/>
      <c r="B86" s="297"/>
      <c r="C86" s="279"/>
      <c r="D86" s="280"/>
      <c r="E86" s="349"/>
      <c r="F86" s="350"/>
      <c r="G86" s="347"/>
      <c r="H86" s="348"/>
      <c r="M86" s="181"/>
    </row>
    <row r="87" spans="1:13">
      <c r="A87" s="277" t="s">
        <v>287</v>
      </c>
      <c r="B87" s="285"/>
      <c r="C87" s="279"/>
      <c r="D87" s="280"/>
      <c r="E87" s="351"/>
      <c r="F87" s="350"/>
      <c r="G87" s="347"/>
      <c r="H87" s="348"/>
    </row>
    <row r="88" spans="1:13">
      <c r="A88" s="284" t="s">
        <v>288</v>
      </c>
      <c r="B88" s="285" t="s">
        <v>289</v>
      </c>
      <c r="C88" s="144">
        <v>79</v>
      </c>
      <c r="D88" s="286">
        <v>7</v>
      </c>
      <c r="E88" s="349"/>
      <c r="F88" s="350"/>
      <c r="G88" s="347"/>
      <c r="H88" s="348"/>
      <c r="M88" s="181"/>
    </row>
    <row r="89" spans="1:13">
      <c r="A89" s="284" t="s">
        <v>290</v>
      </c>
      <c r="B89" s="285" t="s">
        <v>291</v>
      </c>
      <c r="C89" s="144">
        <v>82</v>
      </c>
      <c r="D89" s="286">
        <v>539</v>
      </c>
      <c r="E89" s="351"/>
      <c r="F89" s="350"/>
      <c r="G89" s="347"/>
      <c r="H89" s="348"/>
    </row>
    <row r="90" spans="1:13">
      <c r="A90" s="284" t="s">
        <v>292</v>
      </c>
      <c r="B90" s="285" t="s">
        <v>293</v>
      </c>
      <c r="C90" s="144"/>
      <c r="D90" s="286"/>
      <c r="E90" s="351"/>
      <c r="F90" s="350"/>
      <c r="G90" s="347"/>
      <c r="H90" s="348"/>
      <c r="M90" s="181"/>
    </row>
    <row r="91" spans="1:13">
      <c r="A91" s="284" t="s">
        <v>294</v>
      </c>
      <c r="B91" s="285" t="s">
        <v>295</v>
      </c>
      <c r="C91" s="144"/>
      <c r="D91" s="286"/>
      <c r="E91" s="351"/>
      <c r="F91" s="350"/>
      <c r="G91" s="347"/>
      <c r="H91" s="348"/>
    </row>
    <row r="92" spans="1:13">
      <c r="A92" s="296" t="s">
        <v>296</v>
      </c>
      <c r="B92" s="297" t="s">
        <v>297</v>
      </c>
      <c r="C92" s="298">
        <f>SUM(C88:C91)</f>
        <v>161</v>
      </c>
      <c r="D92" s="299">
        <f>SUM(D88:D91)</f>
        <v>546</v>
      </c>
      <c r="E92" s="351"/>
      <c r="F92" s="350"/>
      <c r="G92" s="347"/>
      <c r="H92" s="348"/>
      <c r="M92" s="181"/>
    </row>
    <row r="93" spans="1:13">
      <c r="A93" s="329" t="s">
        <v>298</v>
      </c>
      <c r="B93" s="297" t="s">
        <v>299</v>
      </c>
      <c r="C93" s="331"/>
      <c r="D93" s="332"/>
      <c r="E93" s="351"/>
      <c r="F93" s="350"/>
      <c r="G93" s="347"/>
      <c r="H93" s="348"/>
    </row>
    <row r="94" spans="1:13">
      <c r="A94" s="333" t="s">
        <v>300</v>
      </c>
      <c r="B94" s="334" t="s">
        <v>301</v>
      </c>
      <c r="C94" s="335">
        <f>C65+C76+C85+C92+C93</f>
        <v>1738</v>
      </c>
      <c r="D94" s="336">
        <f>D65+D76+D85+D92+D93</f>
        <v>2204</v>
      </c>
      <c r="E94" s="352"/>
      <c r="F94" s="353"/>
      <c r="G94" s="354"/>
      <c r="H94" s="355"/>
      <c r="M94" s="181"/>
    </row>
    <row r="95" spans="1:13" ht="31.5">
      <c r="A95" s="356" t="s">
        <v>302</v>
      </c>
      <c r="B95" s="357" t="s">
        <v>303</v>
      </c>
      <c r="C95" s="358">
        <f>C94+C56</f>
        <v>9257</v>
      </c>
      <c r="D95" s="359">
        <f>D94+D56</f>
        <v>9507</v>
      </c>
      <c r="E95" s="360" t="s">
        <v>304</v>
      </c>
      <c r="F95" s="361" t="s">
        <v>305</v>
      </c>
      <c r="G95" s="358">
        <f>G37+G40+G56+G79</f>
        <v>9257</v>
      </c>
      <c r="H95" s="359">
        <f>H37+H40+H56+H79</f>
        <v>9507</v>
      </c>
    </row>
    <row r="96" spans="1:13">
      <c r="A96" s="129"/>
      <c r="B96" s="362"/>
      <c r="C96" s="129"/>
      <c r="D96" s="129"/>
      <c r="E96" s="363"/>
      <c r="M96" s="181"/>
    </row>
    <row r="97" spans="1:13">
      <c r="A97" s="364"/>
      <c r="B97" s="362"/>
      <c r="C97" s="129"/>
      <c r="D97" s="129"/>
      <c r="E97" s="363"/>
      <c r="M97" s="181"/>
    </row>
    <row r="98" spans="1:13">
      <c r="A98" s="89" t="s">
        <v>8</v>
      </c>
      <c r="B98" s="396">
        <f>pdeReportingDate</f>
        <v>45806</v>
      </c>
      <c r="C98" s="396"/>
      <c r="D98" s="396"/>
      <c r="E98" s="396"/>
      <c r="F98" s="396"/>
      <c r="G98" s="396"/>
      <c r="H98" s="396"/>
      <c r="M98" s="181"/>
    </row>
    <row r="99" spans="1:13">
      <c r="A99" s="89"/>
      <c r="B99" s="90"/>
      <c r="C99" s="90"/>
      <c r="D99" s="90"/>
      <c r="E99" s="90"/>
      <c r="F99" s="90"/>
      <c r="G99" s="90"/>
      <c r="H99" s="90"/>
      <c r="M99" s="181"/>
    </row>
    <row r="100" spans="1:13">
      <c r="A100" s="91" t="s">
        <v>306</v>
      </c>
      <c r="B100" s="397" t="str">
        <f>authorName</f>
        <v>МДН Финанс ЕООД - Мирослава Николова</v>
      </c>
      <c r="C100" s="397"/>
      <c r="D100" s="397"/>
      <c r="E100" s="397"/>
      <c r="F100" s="397"/>
      <c r="G100" s="397"/>
      <c r="H100" s="397"/>
    </row>
    <row r="101" spans="1:13">
      <c r="A101" s="91"/>
      <c r="B101" s="92"/>
      <c r="C101" s="92"/>
      <c r="D101" s="92"/>
      <c r="E101" s="92"/>
      <c r="F101" s="92"/>
      <c r="G101" s="92"/>
      <c r="H101" s="92"/>
    </row>
    <row r="102" spans="1:13">
      <c r="A102" s="91" t="s">
        <v>16</v>
      </c>
      <c r="B102" s="398"/>
      <c r="C102" s="398"/>
      <c r="D102" s="398"/>
      <c r="E102" s="398"/>
      <c r="F102" s="398"/>
      <c r="G102" s="398"/>
      <c r="H102" s="398"/>
    </row>
    <row r="103" spans="1:13" ht="21.75" customHeight="1">
      <c r="A103" s="94"/>
      <c r="B103" s="395" t="s">
        <v>17</v>
      </c>
      <c r="C103" s="395"/>
      <c r="D103" s="395"/>
      <c r="E103" s="395"/>
      <c r="M103" s="181"/>
    </row>
    <row r="104" spans="1:13" ht="21.75" customHeight="1">
      <c r="A104" s="94"/>
      <c r="B104" s="395"/>
      <c r="C104" s="395"/>
      <c r="D104" s="395"/>
      <c r="E104" s="395"/>
    </row>
    <row r="105" spans="1:13" ht="21.75" customHeight="1">
      <c r="A105" s="94"/>
      <c r="B105" s="395"/>
      <c r="C105" s="395"/>
      <c r="D105" s="395"/>
      <c r="E105" s="395"/>
      <c r="M105" s="181"/>
    </row>
    <row r="106" spans="1:13" ht="21.75" customHeight="1">
      <c r="A106" s="94"/>
      <c r="B106" s="395"/>
      <c r="C106" s="395"/>
      <c r="D106" s="395"/>
      <c r="E106" s="395"/>
    </row>
    <row r="107" spans="1:13" ht="21.75" customHeight="1">
      <c r="A107" s="94"/>
      <c r="B107" s="395"/>
      <c r="C107" s="395"/>
      <c r="D107" s="395"/>
      <c r="E107" s="395"/>
      <c r="M107" s="181"/>
    </row>
    <row r="108" spans="1:13" ht="21.75" customHeight="1">
      <c r="A108" s="94"/>
      <c r="B108" s="395"/>
      <c r="C108" s="395"/>
      <c r="D108" s="395"/>
      <c r="E108" s="395"/>
    </row>
    <row r="109" spans="1:13" ht="21.75" customHeight="1">
      <c r="A109" s="94"/>
      <c r="B109" s="395"/>
      <c r="C109" s="395"/>
      <c r="D109" s="395"/>
      <c r="E109" s="395"/>
      <c r="M109" s="181"/>
    </row>
    <row r="117" spans="5:13">
      <c r="E117" s="363"/>
    </row>
    <row r="119" spans="5:13">
      <c r="E119" s="363"/>
      <c r="M119" s="181"/>
    </row>
    <row r="121" spans="5:13">
      <c r="E121" s="363"/>
      <c r="M121" s="181"/>
    </row>
    <row r="123" spans="5:13">
      <c r="E123" s="363"/>
    </row>
    <row r="125" spans="5:13">
      <c r="E125" s="363"/>
      <c r="M125" s="181"/>
    </row>
    <row r="127" spans="5:13">
      <c r="E127" s="363"/>
      <c r="M127" s="181"/>
    </row>
    <row r="129" spans="5:13">
      <c r="M129" s="181"/>
    </row>
    <row r="131" spans="5:13">
      <c r="M131" s="181"/>
    </row>
    <row r="133" spans="5:13">
      <c r="M133" s="181"/>
    </row>
    <row r="135" spans="5:13">
      <c r="E135" s="363"/>
      <c r="M135" s="181"/>
    </row>
    <row r="137" spans="5:13">
      <c r="E137" s="363"/>
      <c r="M137" s="181"/>
    </row>
    <row r="139" spans="5:13">
      <c r="E139" s="363"/>
      <c r="M139" s="181"/>
    </row>
    <row r="141" spans="5:13">
      <c r="E141" s="363"/>
      <c r="M141" s="181"/>
    </row>
    <row r="143" spans="5:13">
      <c r="E143" s="363"/>
    </row>
    <row r="145" spans="5:13">
      <c r="E145" s="363"/>
    </row>
    <row r="147" spans="5:13">
      <c r="E147" s="363"/>
    </row>
    <row r="149" spans="5:13">
      <c r="E149" s="363"/>
      <c r="M149" s="181"/>
    </row>
    <row r="151" spans="5:13">
      <c r="M151" s="181"/>
    </row>
    <row r="153" spans="5:13">
      <c r="M153" s="181"/>
    </row>
    <row r="159" spans="5:13">
      <c r="E159" s="363"/>
    </row>
    <row r="161" spans="1:18" s="95" customFormat="1">
      <c r="A161" s="96"/>
      <c r="B161" s="96"/>
      <c r="C161" s="96"/>
      <c r="D161" s="96"/>
      <c r="E161" s="363"/>
      <c r="G161" s="96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</row>
    <row r="163" spans="1:18" s="95" customFormat="1">
      <c r="A163" s="96"/>
      <c r="B163" s="96"/>
      <c r="C163" s="96"/>
      <c r="D163" s="96"/>
      <c r="E163" s="363"/>
      <c r="G163" s="96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</row>
    <row r="165" spans="1:18" s="95" customFormat="1">
      <c r="A165" s="96"/>
      <c r="B165" s="96"/>
      <c r="C165" s="96"/>
      <c r="D165" s="96"/>
      <c r="E165" s="363"/>
      <c r="G165" s="96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</row>
    <row r="167" spans="1:18" s="95" customFormat="1">
      <c r="A167" s="96"/>
      <c r="B167" s="96"/>
      <c r="C167" s="96"/>
      <c r="D167" s="96"/>
      <c r="E167" s="363"/>
      <c r="G167" s="96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</row>
    <row r="175" spans="1:18" s="95" customFormat="1">
      <c r="A175" s="96"/>
      <c r="B175" s="96"/>
      <c r="C175" s="96"/>
      <c r="D175" s="96"/>
      <c r="E175" s="363"/>
      <c r="G175" s="96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</row>
    <row r="177" spans="1:18" s="95" customFormat="1">
      <c r="A177" s="96"/>
      <c r="B177" s="96"/>
      <c r="C177" s="96"/>
      <c r="D177" s="96"/>
      <c r="E177" s="363"/>
      <c r="G177" s="96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</row>
    <row r="179" spans="1:18" s="95" customFormat="1">
      <c r="A179" s="96"/>
      <c r="B179" s="96"/>
      <c r="C179" s="96"/>
      <c r="D179" s="96"/>
      <c r="E179" s="363"/>
      <c r="G179" s="96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</row>
    <row r="181" spans="1:18" s="95" customFormat="1">
      <c r="A181" s="96"/>
      <c r="B181" s="96"/>
      <c r="C181" s="96"/>
      <c r="D181" s="96"/>
      <c r="E181" s="363"/>
      <c r="G181" s="96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</row>
    <row r="185" spans="1:18" s="95" customFormat="1">
      <c r="A185" s="96"/>
      <c r="B185" s="96"/>
      <c r="C185" s="96"/>
      <c r="D185" s="96"/>
      <c r="E185" s="363"/>
      <c r="G185" s="96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</row>
  </sheetData>
  <sheetProtection insertRows="0"/>
  <mergeCells count="10">
    <mergeCell ref="B98:H98"/>
    <mergeCell ref="B100:H100"/>
    <mergeCell ref="B102:H102"/>
    <mergeCell ref="B103:E103"/>
    <mergeCell ref="B104:E104"/>
    <mergeCell ref="B105:E105"/>
    <mergeCell ref="B106:E106"/>
    <mergeCell ref="B107:E107"/>
    <mergeCell ref="B108:E108"/>
    <mergeCell ref="B109:E109"/>
  </mergeCells>
  <dataValidations count="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</dataValidations>
  <printOptions horizontalCentered="1" verticalCentered="1"/>
  <pageMargins left="0.23622047244094499" right="0.23622047244094499" top="0.39370078740157499" bottom="0.39370078740157499" header="0.15748031496063" footer="0.15748031496063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zoomScaleNormal="70" workbookViewId="0">
      <selection activeCell="A57" sqref="A57"/>
    </sheetView>
  </sheetViews>
  <sheetFormatPr defaultColWidth="9.28515625" defaultRowHeight="15.75"/>
  <cols>
    <col min="1" max="1" width="50.7109375" style="182" customWidth="1"/>
    <col min="2" max="2" width="10.7109375" style="182" customWidth="1"/>
    <col min="3" max="4" width="15.7109375" style="119" customWidth="1"/>
    <col min="5" max="5" width="50.7109375" style="182" customWidth="1"/>
    <col min="6" max="6" width="10.7109375" style="182" customWidth="1"/>
    <col min="7" max="8" width="15.7109375" style="119" customWidth="1"/>
    <col min="9" max="16384" width="9.28515625" style="119"/>
  </cols>
  <sheetData>
    <row r="1" spans="1:9">
      <c r="A1" s="50" t="s">
        <v>307</v>
      </c>
      <c r="B1" s="47"/>
      <c r="C1" s="47"/>
      <c r="D1" s="47"/>
      <c r="E1" s="183"/>
      <c r="F1" s="122"/>
      <c r="G1" s="56"/>
      <c r="H1" s="56"/>
    </row>
    <row r="2" spans="1:9">
      <c r="A2" s="124" t="str">
        <f>CONCATENATE("(",LOWER(reportConsolidation),")")</f>
        <v>(на консолидирана основа)</v>
      </c>
      <c r="B2" s="50"/>
      <c r="C2" s="50"/>
      <c r="D2" s="50"/>
      <c r="E2" s="183"/>
      <c r="F2" s="122"/>
      <c r="G2" s="56"/>
      <c r="H2" s="56"/>
    </row>
    <row r="3" spans="1:9">
      <c r="A3" s="47"/>
      <c r="B3" s="45"/>
      <c r="C3" s="45"/>
      <c r="D3" s="45"/>
      <c r="E3" s="183"/>
      <c r="F3" s="184"/>
      <c r="G3" s="56"/>
      <c r="H3" s="56"/>
    </row>
    <row r="4" spans="1:9">
      <c r="A4" s="51" t="str">
        <f>CONCATENATE("на ",UPPER(pdeName))</f>
        <v>на КОРПОРАЦИЯ ЗА ТЕХНОЛОГИИ И ИНОВАЦИИ АД</v>
      </c>
      <c r="B4" s="45"/>
      <c r="C4" s="45"/>
      <c r="D4" s="45"/>
      <c r="E4" s="183"/>
      <c r="F4" s="99"/>
      <c r="G4" s="185"/>
      <c r="H4" s="186"/>
    </row>
    <row r="5" spans="1:9">
      <c r="A5" s="51" t="str">
        <f>CONCATENATE("ЕИК по БУЛСТАТ: ",pdeBulstat)</f>
        <v>ЕИК по БУЛСТАТ: 115086942</v>
      </c>
      <c r="B5" s="187"/>
      <c r="C5" s="187"/>
      <c r="D5" s="187"/>
      <c r="E5" s="56"/>
      <c r="F5" s="101"/>
      <c r="G5" s="92"/>
      <c r="H5" s="56"/>
    </row>
    <row r="6" spans="1:9">
      <c r="A6" s="51" t="str">
        <f>CONCATENATE("към ",TEXT(endDate,"dd.mm.yyyy")," г.")</f>
        <v>към 31.03.2025 г.</v>
      </c>
      <c r="B6" s="50"/>
      <c r="C6" s="50"/>
      <c r="D6" s="50"/>
      <c r="E6" s="56"/>
      <c r="F6" s="101"/>
      <c r="G6" s="93"/>
      <c r="H6" s="56"/>
    </row>
    <row r="7" spans="1:9">
      <c r="A7" s="188"/>
      <c r="B7" s="56"/>
      <c r="G7" s="56"/>
      <c r="H7" s="103" t="s">
        <v>39</v>
      </c>
    </row>
    <row r="8" spans="1:9" ht="31.5">
      <c r="A8" s="189" t="s">
        <v>308</v>
      </c>
      <c r="B8" s="190" t="s">
        <v>41</v>
      </c>
      <c r="C8" s="190" t="s">
        <v>42</v>
      </c>
      <c r="D8" s="191" t="s">
        <v>46</v>
      </c>
      <c r="E8" s="189" t="s">
        <v>309</v>
      </c>
      <c r="F8" s="190" t="s">
        <v>41</v>
      </c>
      <c r="G8" s="190" t="s">
        <v>42</v>
      </c>
      <c r="H8" s="191" t="s">
        <v>46</v>
      </c>
    </row>
    <row r="9" spans="1:9">
      <c r="A9" s="192" t="s">
        <v>47</v>
      </c>
      <c r="B9" s="193" t="s">
        <v>48</v>
      </c>
      <c r="C9" s="193">
        <v>1</v>
      </c>
      <c r="D9" s="194">
        <v>2</v>
      </c>
      <c r="E9" s="192" t="s">
        <v>47</v>
      </c>
      <c r="F9" s="193" t="s">
        <v>48</v>
      </c>
      <c r="G9" s="193">
        <v>1</v>
      </c>
      <c r="H9" s="194">
        <v>2</v>
      </c>
    </row>
    <row r="10" spans="1:9">
      <c r="A10" s="195" t="s">
        <v>310</v>
      </c>
      <c r="B10" s="196"/>
      <c r="C10" s="197"/>
      <c r="D10" s="198"/>
      <c r="E10" s="195" t="s">
        <v>311</v>
      </c>
      <c r="F10" s="199"/>
      <c r="G10" s="200"/>
      <c r="H10" s="201"/>
      <c r="I10" s="1"/>
    </row>
    <row r="11" spans="1:9">
      <c r="A11" s="202" t="s">
        <v>312</v>
      </c>
      <c r="B11" s="203"/>
      <c r="C11" s="204"/>
      <c r="D11" s="205"/>
      <c r="E11" s="202" t="s">
        <v>313</v>
      </c>
      <c r="F11" s="206"/>
      <c r="G11" s="204"/>
      <c r="H11" s="205"/>
    </row>
    <row r="12" spans="1:9">
      <c r="A12" s="207" t="s">
        <v>314</v>
      </c>
      <c r="B12" s="208" t="s">
        <v>315</v>
      </c>
      <c r="C12" s="74">
        <v>48</v>
      </c>
      <c r="D12" s="74">
        <v>18</v>
      </c>
      <c r="E12" s="207" t="s">
        <v>316</v>
      </c>
      <c r="F12" s="209" t="s">
        <v>317</v>
      </c>
      <c r="G12" s="74">
        <v>2</v>
      </c>
      <c r="H12" s="74">
        <v>2</v>
      </c>
    </row>
    <row r="13" spans="1:9">
      <c r="A13" s="207" t="s">
        <v>318</v>
      </c>
      <c r="B13" s="208" t="s">
        <v>319</v>
      </c>
      <c r="C13" s="74">
        <v>143</v>
      </c>
      <c r="D13" s="74">
        <v>97</v>
      </c>
      <c r="E13" s="207" t="s">
        <v>320</v>
      </c>
      <c r="F13" s="209" t="s">
        <v>321</v>
      </c>
      <c r="G13" s="74">
        <v>6</v>
      </c>
      <c r="H13" s="74"/>
    </row>
    <row r="14" spans="1:9">
      <c r="A14" s="207" t="s">
        <v>322</v>
      </c>
      <c r="B14" s="208" t="s">
        <v>323</v>
      </c>
      <c r="C14" s="74">
        <v>42</v>
      </c>
      <c r="D14" s="74">
        <v>43</v>
      </c>
      <c r="E14" s="207" t="s">
        <v>324</v>
      </c>
      <c r="F14" s="209" t="s">
        <v>325</v>
      </c>
      <c r="G14" s="74">
        <v>113</v>
      </c>
      <c r="H14" s="74">
        <v>38</v>
      </c>
    </row>
    <row r="15" spans="1:9">
      <c r="A15" s="207" t="s">
        <v>326</v>
      </c>
      <c r="B15" s="208" t="s">
        <v>327</v>
      </c>
      <c r="C15" s="74">
        <v>205</v>
      </c>
      <c r="D15" s="74">
        <v>57</v>
      </c>
      <c r="E15" s="207" t="s">
        <v>111</v>
      </c>
      <c r="F15" s="209" t="s">
        <v>328</v>
      </c>
      <c r="G15" s="74">
        <v>8</v>
      </c>
      <c r="H15" s="74">
        <v>1095</v>
      </c>
    </row>
    <row r="16" spans="1:9">
      <c r="A16" s="207" t="s">
        <v>329</v>
      </c>
      <c r="B16" s="208" t="s">
        <v>330</v>
      </c>
      <c r="C16" s="74">
        <v>40</v>
      </c>
      <c r="D16" s="74">
        <v>12</v>
      </c>
      <c r="E16" s="210" t="s">
        <v>84</v>
      </c>
      <c r="F16" s="211" t="s">
        <v>331</v>
      </c>
      <c r="G16" s="212">
        <f>SUM(G12:G15)</f>
        <v>129</v>
      </c>
      <c r="H16" s="213">
        <f>SUM(H12:H15)</f>
        <v>1135</v>
      </c>
    </row>
    <row r="17" spans="1:8" ht="31.5">
      <c r="A17" s="207" t="s">
        <v>332</v>
      </c>
      <c r="B17" s="208" t="s">
        <v>333</v>
      </c>
      <c r="C17" s="74">
        <v>4</v>
      </c>
      <c r="D17" s="74">
        <v>1085</v>
      </c>
      <c r="E17" s="207"/>
      <c r="F17" s="214"/>
      <c r="G17" s="204"/>
      <c r="H17" s="205"/>
    </row>
    <row r="18" spans="1:8" ht="31.5">
      <c r="A18" s="207" t="s">
        <v>334</v>
      </c>
      <c r="B18" s="208" t="s">
        <v>335</v>
      </c>
      <c r="C18" s="74"/>
      <c r="D18" s="74"/>
      <c r="E18" s="202" t="s">
        <v>336</v>
      </c>
      <c r="F18" s="215" t="s">
        <v>337</v>
      </c>
      <c r="G18" s="216">
        <v>90</v>
      </c>
      <c r="H18" s="217"/>
    </row>
    <row r="19" spans="1:8">
      <c r="A19" s="207" t="s">
        <v>338</v>
      </c>
      <c r="B19" s="208" t="s">
        <v>339</v>
      </c>
      <c r="C19" s="74">
        <v>11</v>
      </c>
      <c r="D19" s="74">
        <v>1</v>
      </c>
      <c r="E19" s="207" t="s">
        <v>340</v>
      </c>
      <c r="F19" s="214" t="s">
        <v>341</v>
      </c>
      <c r="G19" s="74"/>
      <c r="H19" s="114"/>
    </row>
    <row r="20" spans="1:8">
      <c r="A20" s="218" t="s">
        <v>342</v>
      </c>
      <c r="B20" s="208" t="s">
        <v>343</v>
      </c>
      <c r="C20" s="74"/>
      <c r="D20" s="74"/>
      <c r="E20" s="202"/>
      <c r="F20" s="206"/>
      <c r="G20" s="204"/>
      <c r="H20" s="205"/>
    </row>
    <row r="21" spans="1:8">
      <c r="A21" s="218" t="s">
        <v>344</v>
      </c>
      <c r="B21" s="208" t="s">
        <v>345</v>
      </c>
      <c r="C21" s="74"/>
      <c r="D21" s="74"/>
      <c r="E21" s="202" t="s">
        <v>346</v>
      </c>
      <c r="F21" s="206"/>
      <c r="G21" s="204"/>
      <c r="H21" s="205"/>
    </row>
    <row r="22" spans="1:8">
      <c r="A22" s="210" t="s">
        <v>84</v>
      </c>
      <c r="B22" s="219" t="s">
        <v>347</v>
      </c>
      <c r="C22" s="212">
        <f>SUM(C12:C18)+C19</f>
        <v>493</v>
      </c>
      <c r="D22" s="213">
        <f>SUM(D12:D18)+D19</f>
        <v>1313</v>
      </c>
      <c r="E22" s="207" t="s">
        <v>348</v>
      </c>
      <c r="F22" s="214" t="s">
        <v>349</v>
      </c>
      <c r="G22" s="74">
        <v>11</v>
      </c>
      <c r="H22" s="74">
        <v>10</v>
      </c>
    </row>
    <row r="23" spans="1:8">
      <c r="A23" s="202"/>
      <c r="B23" s="208"/>
      <c r="C23" s="204"/>
      <c r="D23" s="205"/>
      <c r="E23" s="218" t="s">
        <v>350</v>
      </c>
      <c r="F23" s="214" t="s">
        <v>351</v>
      </c>
      <c r="G23" s="74"/>
      <c r="H23" s="74"/>
    </row>
    <row r="24" spans="1:8" ht="31.5">
      <c r="A24" s="202" t="s">
        <v>352</v>
      </c>
      <c r="B24" s="214"/>
      <c r="C24" s="204"/>
      <c r="D24" s="205"/>
      <c r="E24" s="207" t="s">
        <v>353</v>
      </c>
      <c r="F24" s="214" t="s">
        <v>354</v>
      </c>
      <c r="G24" s="74"/>
      <c r="H24" s="74"/>
    </row>
    <row r="25" spans="1:8" ht="31.5">
      <c r="A25" s="207" t="s">
        <v>355</v>
      </c>
      <c r="B25" s="214" t="s">
        <v>356</v>
      </c>
      <c r="C25" s="74">
        <v>15</v>
      </c>
      <c r="D25" s="74">
        <v>12</v>
      </c>
      <c r="E25" s="207" t="s">
        <v>357</v>
      </c>
      <c r="F25" s="214" t="s">
        <v>358</v>
      </c>
      <c r="G25" s="74"/>
      <c r="H25" s="74"/>
    </row>
    <row r="26" spans="1:8" ht="31.5">
      <c r="A26" s="207" t="s">
        <v>359</v>
      </c>
      <c r="B26" s="214" t="s">
        <v>360</v>
      </c>
      <c r="C26" s="74"/>
      <c r="D26" s="74"/>
      <c r="E26" s="207" t="s">
        <v>361</v>
      </c>
      <c r="F26" s="214" t="s">
        <v>362</v>
      </c>
      <c r="G26" s="74"/>
      <c r="H26" s="74"/>
    </row>
    <row r="27" spans="1:8" ht="31.5">
      <c r="A27" s="207" t="s">
        <v>363</v>
      </c>
      <c r="B27" s="214" t="s">
        <v>364</v>
      </c>
      <c r="C27" s="74"/>
      <c r="D27" s="74"/>
      <c r="E27" s="210" t="s">
        <v>136</v>
      </c>
      <c r="F27" s="215" t="s">
        <v>365</v>
      </c>
      <c r="G27" s="212">
        <f>SUM(G22:G26)</f>
        <v>11</v>
      </c>
      <c r="H27" s="213">
        <f>SUM(H22:H26)</f>
        <v>10</v>
      </c>
    </row>
    <row r="28" spans="1:8">
      <c r="A28" s="207" t="s">
        <v>111</v>
      </c>
      <c r="B28" s="214" t="s">
        <v>366</v>
      </c>
      <c r="C28" s="74">
        <v>1</v>
      </c>
      <c r="D28" s="74">
        <v>1</v>
      </c>
      <c r="E28" s="218"/>
      <c r="F28" s="206"/>
      <c r="G28" s="204"/>
      <c r="H28" s="205"/>
    </row>
    <row r="29" spans="1:8">
      <c r="A29" s="210" t="s">
        <v>109</v>
      </c>
      <c r="B29" s="215" t="s">
        <v>367</v>
      </c>
      <c r="C29" s="212">
        <f>SUM(C25:C28)</f>
        <v>16</v>
      </c>
      <c r="D29" s="213">
        <f>SUM(D25:D28)</f>
        <v>13</v>
      </c>
      <c r="E29" s="207"/>
      <c r="F29" s="206"/>
      <c r="G29" s="204"/>
      <c r="H29" s="205"/>
    </row>
    <row r="30" spans="1:8">
      <c r="A30" s="220"/>
      <c r="B30" s="221"/>
      <c r="C30" s="222"/>
      <c r="D30" s="223"/>
      <c r="E30" s="224"/>
      <c r="F30" s="225"/>
      <c r="G30" s="226"/>
      <c r="H30" s="227"/>
    </row>
    <row r="31" spans="1:8" ht="31.5">
      <c r="A31" s="195" t="s">
        <v>368</v>
      </c>
      <c r="B31" s="190" t="s">
        <v>369</v>
      </c>
      <c r="C31" s="197">
        <f>C29+C22</f>
        <v>509</v>
      </c>
      <c r="D31" s="198">
        <f>D29+D22</f>
        <v>1326</v>
      </c>
      <c r="E31" s="195" t="s">
        <v>370</v>
      </c>
      <c r="F31" s="228" t="s">
        <v>371</v>
      </c>
      <c r="G31" s="197">
        <f>G16+G18+G27</f>
        <v>230</v>
      </c>
      <c r="H31" s="198">
        <f>H16+H18+H27</f>
        <v>1145</v>
      </c>
    </row>
    <row r="32" spans="1:8">
      <c r="A32" s="229"/>
      <c r="B32" s="230"/>
      <c r="C32" s="231"/>
      <c r="D32" s="232"/>
      <c r="E32" s="229"/>
      <c r="F32" s="214"/>
      <c r="G32" s="204"/>
      <c r="H32" s="205"/>
    </row>
    <row r="33" spans="1:8">
      <c r="A33" s="229" t="s">
        <v>372</v>
      </c>
      <c r="B33" s="230" t="s">
        <v>373</v>
      </c>
      <c r="C33" s="231">
        <f>IF((G31-C31)&gt;0,G31-C31,0)</f>
        <v>0</v>
      </c>
      <c r="D33" s="232">
        <f>IF((H31-D31)&gt;0,H31-D31,0)</f>
        <v>0</v>
      </c>
      <c r="E33" s="229" t="s">
        <v>374</v>
      </c>
      <c r="F33" s="215" t="s">
        <v>375</v>
      </c>
      <c r="G33" s="212">
        <f>IF((C31-G31)&gt;0,C31-G31,0)</f>
        <v>279</v>
      </c>
      <c r="H33" s="213">
        <f>IF((D31-H31)&gt;0,D31-H31,0)</f>
        <v>181</v>
      </c>
    </row>
    <row r="34" spans="1:8" ht="31.5">
      <c r="A34" s="233" t="s">
        <v>376</v>
      </c>
      <c r="B34" s="215" t="s">
        <v>377</v>
      </c>
      <c r="C34" s="74"/>
      <c r="D34" s="114"/>
      <c r="E34" s="202" t="s">
        <v>378</v>
      </c>
      <c r="F34" s="214" t="s">
        <v>379</v>
      </c>
      <c r="G34" s="74"/>
      <c r="H34" s="114"/>
    </row>
    <row r="35" spans="1:8">
      <c r="A35" s="202" t="s">
        <v>380</v>
      </c>
      <c r="B35" s="215" t="s">
        <v>381</v>
      </c>
      <c r="C35" s="74"/>
      <c r="D35" s="114"/>
      <c r="E35" s="202" t="s">
        <v>382</v>
      </c>
      <c r="F35" s="214" t="s">
        <v>383</v>
      </c>
      <c r="G35" s="74"/>
      <c r="H35" s="114"/>
    </row>
    <row r="36" spans="1:8">
      <c r="A36" s="234" t="s">
        <v>384</v>
      </c>
      <c r="B36" s="221" t="s">
        <v>385</v>
      </c>
      <c r="C36" s="235">
        <f>C31-C34+C35</f>
        <v>509</v>
      </c>
      <c r="D36" s="236">
        <f>D31-D34+D35</f>
        <v>1326</v>
      </c>
      <c r="E36" s="237" t="s">
        <v>386</v>
      </c>
      <c r="F36" s="221" t="s">
        <v>387</v>
      </c>
      <c r="G36" s="222">
        <f>G35-G34+G31</f>
        <v>230</v>
      </c>
      <c r="H36" s="223">
        <f>H35-H34+H31</f>
        <v>1145</v>
      </c>
    </row>
    <row r="37" spans="1:8">
      <c r="A37" s="238" t="s">
        <v>388</v>
      </c>
      <c r="B37" s="190" t="s">
        <v>389</v>
      </c>
      <c r="C37" s="197">
        <f>IF((G36-C36)&gt;0,G36-C36,0)</f>
        <v>0</v>
      </c>
      <c r="D37" s="198">
        <f>IF((H36-D36)&gt;0,H36-D36,0)</f>
        <v>0</v>
      </c>
      <c r="E37" s="238" t="s">
        <v>390</v>
      </c>
      <c r="F37" s="228" t="s">
        <v>391</v>
      </c>
      <c r="G37" s="197">
        <f>IF((C36-G36)&gt;0,C36-G36,0)</f>
        <v>279</v>
      </c>
      <c r="H37" s="198">
        <f>IF((D36-H36)&gt;0,D36-H36,0)</f>
        <v>181</v>
      </c>
    </row>
    <row r="38" spans="1:8">
      <c r="A38" s="202" t="s">
        <v>392</v>
      </c>
      <c r="B38" s="215" t="s">
        <v>393</v>
      </c>
      <c r="C38" s="212">
        <f>C39+C40+C41</f>
        <v>0</v>
      </c>
      <c r="D38" s="213">
        <f>D39+D40+D41</f>
        <v>0</v>
      </c>
      <c r="E38" s="239"/>
      <c r="F38" s="206"/>
      <c r="G38" s="204"/>
      <c r="H38" s="205"/>
    </row>
    <row r="39" spans="1:8" ht="31.5">
      <c r="A39" s="207" t="s">
        <v>394</v>
      </c>
      <c r="B39" s="214" t="s">
        <v>395</v>
      </c>
      <c r="C39" s="74"/>
      <c r="D39" s="114"/>
      <c r="E39" s="239"/>
      <c r="F39" s="206"/>
      <c r="G39" s="204"/>
      <c r="H39" s="205"/>
    </row>
    <row r="40" spans="1:8" ht="31.5">
      <c r="A40" s="207" t="s">
        <v>396</v>
      </c>
      <c r="B40" s="209" t="s">
        <v>397</v>
      </c>
      <c r="C40" s="74"/>
      <c r="D40" s="114"/>
      <c r="E40" s="239"/>
      <c r="F40" s="214"/>
      <c r="G40" s="204"/>
      <c r="H40" s="205"/>
    </row>
    <row r="41" spans="1:8">
      <c r="A41" s="207" t="s">
        <v>398</v>
      </c>
      <c r="B41" s="209" t="s">
        <v>399</v>
      </c>
      <c r="C41" s="74"/>
      <c r="D41" s="114"/>
      <c r="E41" s="239"/>
      <c r="F41" s="214"/>
      <c r="G41" s="204"/>
      <c r="H41" s="205"/>
    </row>
    <row r="42" spans="1:8">
      <c r="A42" s="229" t="s">
        <v>400</v>
      </c>
      <c r="B42" s="240" t="s">
        <v>401</v>
      </c>
      <c r="C42" s="231">
        <f>+IF((G36-C36-C38)&gt;0,G36-C36-C38,0)</f>
        <v>0</v>
      </c>
      <c r="D42" s="232">
        <f>+IF((H36-D36-D38)&gt;0,H36-D36-D38,0)</f>
        <v>0</v>
      </c>
      <c r="E42" s="241" t="s">
        <v>402</v>
      </c>
      <c r="F42" s="240" t="s">
        <v>403</v>
      </c>
      <c r="G42" s="231">
        <f>IF(G37&gt;0,IF(C38+G37&lt;0,0,C38+G37),IF(C37-C38&lt;0,C38-C37,0))</f>
        <v>279</v>
      </c>
      <c r="H42" s="232">
        <f>IF(H37&gt;0,IF(D38+H37&lt;0,0,D38+H37),IF(D37-D38&lt;0,D38-D37,0))</f>
        <v>181</v>
      </c>
    </row>
    <row r="43" spans="1:8">
      <c r="A43" s="229" t="s">
        <v>404</v>
      </c>
      <c r="B43" s="230" t="s">
        <v>405</v>
      </c>
      <c r="C43" s="74"/>
      <c r="D43" s="114"/>
      <c r="E43" s="229" t="s">
        <v>404</v>
      </c>
      <c r="F43" s="240" t="s">
        <v>406</v>
      </c>
      <c r="G43" s="70">
        <v>68</v>
      </c>
      <c r="H43" s="70">
        <v>61</v>
      </c>
    </row>
    <row r="44" spans="1:8">
      <c r="A44" s="237" t="s">
        <v>407</v>
      </c>
      <c r="B44" s="193" t="s">
        <v>408</v>
      </c>
      <c r="C44" s="222">
        <f>IF(G42=0,IF(C42-C43&gt;0,C42-C43+G43,0),IF(G42-G43&lt;0,G43-G42+C42,0))</f>
        <v>0</v>
      </c>
      <c r="D44" s="223">
        <f>IF(H42=0,IF(D42-D43&gt;0,D42-D43+H43,0),IF(H42-H43&lt;0,H43-H42+D42,0))</f>
        <v>0</v>
      </c>
      <c r="E44" s="237" t="s">
        <v>409</v>
      </c>
      <c r="F44" s="242" t="s">
        <v>410</v>
      </c>
      <c r="G44" s="222">
        <f>IF(C42=0,IF(G42-G43&gt;0,G42-G43+C43,0),IF(C42-C43&lt;0,C43-C42+G43,0))</f>
        <v>211</v>
      </c>
      <c r="H44" s="223">
        <f>IF(D42=0,IF(H42-H43&gt;0,H42-H43+D43,0),IF(D42-D43&lt;0,D43-D42+H43,0))</f>
        <v>120</v>
      </c>
    </row>
    <row r="45" spans="1:8">
      <c r="A45" s="243" t="s">
        <v>411</v>
      </c>
      <c r="B45" s="244" t="s">
        <v>412</v>
      </c>
      <c r="C45" s="245">
        <f>C36+C38+C42</f>
        <v>509</v>
      </c>
      <c r="D45" s="246">
        <f>D36+D38+D42</f>
        <v>1326</v>
      </c>
      <c r="E45" s="243" t="s">
        <v>413</v>
      </c>
      <c r="F45" s="247" t="s">
        <v>414</v>
      </c>
      <c r="G45" s="245">
        <f>G42+G36</f>
        <v>509</v>
      </c>
      <c r="H45" s="246">
        <f>H42+H36</f>
        <v>1326</v>
      </c>
    </row>
    <row r="46" spans="1:8">
      <c r="B46" s="248"/>
      <c r="C46" s="249"/>
      <c r="D46" s="249"/>
      <c r="E46" s="250"/>
      <c r="G46" s="249"/>
      <c r="H46" s="249"/>
    </row>
    <row r="47" spans="1:8">
      <c r="A47" s="399" t="s">
        <v>415</v>
      </c>
      <c r="B47" s="399"/>
      <c r="C47" s="399"/>
      <c r="D47" s="399"/>
      <c r="E47" s="399"/>
      <c r="G47" s="249"/>
      <c r="H47" s="249"/>
    </row>
    <row r="48" spans="1:8">
      <c r="B48" s="248"/>
      <c r="C48" s="249"/>
      <c r="D48" s="249"/>
      <c r="E48" s="250"/>
      <c r="G48" s="249"/>
      <c r="H48" s="249"/>
    </row>
    <row r="49" spans="1:13">
      <c r="C49" s="249"/>
      <c r="D49" s="249"/>
      <c r="G49" s="249"/>
      <c r="H49" s="249"/>
    </row>
    <row r="50" spans="1:13" s="97" customFormat="1">
      <c r="A50" s="89" t="s">
        <v>8</v>
      </c>
      <c r="B50" s="396">
        <f>pdeReportingDate</f>
        <v>45806</v>
      </c>
      <c r="C50" s="396"/>
      <c r="D50" s="396"/>
      <c r="E50" s="396"/>
      <c r="F50" s="396"/>
      <c r="G50" s="396"/>
      <c r="H50" s="396"/>
      <c r="M50" s="181"/>
    </row>
    <row r="51" spans="1:13" s="97" customFormat="1">
      <c r="A51" s="89"/>
      <c r="B51" s="90"/>
      <c r="C51" s="90"/>
      <c r="D51" s="90"/>
      <c r="E51" s="90"/>
      <c r="F51" s="90"/>
      <c r="G51" s="90"/>
      <c r="H51" s="90"/>
      <c r="M51" s="181"/>
    </row>
    <row r="52" spans="1:13" s="97" customFormat="1">
      <c r="A52" s="91" t="s">
        <v>306</v>
      </c>
      <c r="B52" s="397" t="str">
        <f>authorName</f>
        <v>МДН Финанс ЕООД - Мирослава Николова</v>
      </c>
      <c r="C52" s="397"/>
      <c r="D52" s="397"/>
      <c r="E52" s="397"/>
      <c r="F52" s="397"/>
      <c r="G52" s="397"/>
      <c r="H52" s="397"/>
    </row>
    <row r="53" spans="1:13" s="97" customFormat="1">
      <c r="A53" s="91"/>
      <c r="B53" s="92"/>
      <c r="C53" s="92"/>
      <c r="D53" s="92"/>
      <c r="E53" s="92"/>
      <c r="F53" s="92"/>
      <c r="G53" s="92"/>
      <c r="H53" s="92"/>
    </row>
    <row r="54" spans="1:13" s="97" customFormat="1">
      <c r="A54" s="91" t="s">
        <v>16</v>
      </c>
      <c r="B54" s="398"/>
      <c r="C54" s="398"/>
      <c r="D54" s="398"/>
      <c r="E54" s="398"/>
      <c r="F54" s="398"/>
      <c r="G54" s="398"/>
      <c r="H54" s="398"/>
    </row>
    <row r="55" spans="1:13" ht="15.75" customHeight="1">
      <c r="A55" s="94"/>
      <c r="B55" s="395" t="s">
        <v>17</v>
      </c>
      <c r="C55" s="395"/>
      <c r="D55" s="395"/>
      <c r="E55" s="395"/>
      <c r="F55" s="95"/>
      <c r="G55" s="96"/>
      <c r="H55" s="97"/>
    </row>
    <row r="56" spans="1:13" ht="15.75" customHeight="1">
      <c r="A56" s="94"/>
      <c r="B56" s="395"/>
      <c r="C56" s="395"/>
      <c r="D56" s="395"/>
      <c r="E56" s="395"/>
      <c r="F56" s="95"/>
      <c r="G56" s="96"/>
      <c r="H56" s="97"/>
    </row>
    <row r="57" spans="1:13" ht="15.75" customHeight="1">
      <c r="A57" s="94"/>
      <c r="B57" s="395"/>
      <c r="C57" s="395"/>
      <c r="D57" s="395"/>
      <c r="E57" s="395"/>
      <c r="F57" s="95"/>
      <c r="G57" s="96"/>
      <c r="H57" s="97"/>
    </row>
    <row r="58" spans="1:13" ht="15.75" customHeight="1">
      <c r="A58" s="94"/>
      <c r="B58" s="395"/>
      <c r="C58" s="395"/>
      <c r="D58" s="395"/>
      <c r="E58" s="395"/>
      <c r="F58" s="95"/>
      <c r="G58" s="96"/>
      <c r="H58" s="97"/>
    </row>
    <row r="59" spans="1:13">
      <c r="A59" s="94"/>
      <c r="B59" s="395"/>
      <c r="C59" s="395"/>
      <c r="D59" s="395"/>
      <c r="E59" s="395"/>
      <c r="F59" s="95"/>
      <c r="G59" s="96"/>
      <c r="H59" s="97"/>
    </row>
    <row r="60" spans="1:13">
      <c r="A60" s="94"/>
      <c r="B60" s="395"/>
      <c r="C60" s="395"/>
      <c r="D60" s="395"/>
      <c r="E60" s="395"/>
      <c r="F60" s="95"/>
      <c r="G60" s="96"/>
      <c r="H60" s="97"/>
    </row>
    <row r="61" spans="1:13">
      <c r="A61" s="94"/>
      <c r="B61" s="395"/>
      <c r="C61" s="395"/>
      <c r="D61" s="395"/>
      <c r="E61" s="395"/>
      <c r="F61" s="95"/>
      <c r="G61" s="96"/>
      <c r="H61" s="97"/>
    </row>
    <row r="62" spans="1:13">
      <c r="C62" s="249"/>
      <c r="D62" s="249"/>
      <c r="G62" s="249"/>
      <c r="H62" s="249"/>
    </row>
    <row r="63" spans="1:13">
      <c r="C63" s="249"/>
      <c r="D63" s="249"/>
      <c r="G63" s="249"/>
      <c r="H63" s="249"/>
    </row>
    <row r="64" spans="1:13">
      <c r="C64" s="249"/>
      <c r="D64" s="249"/>
      <c r="G64" s="249"/>
      <c r="H64" s="249"/>
    </row>
    <row r="65" spans="3:8">
      <c r="C65" s="249"/>
      <c r="D65" s="249"/>
      <c r="G65" s="249"/>
      <c r="H65" s="249"/>
    </row>
    <row r="66" spans="3:8">
      <c r="C66" s="249"/>
      <c r="D66" s="249"/>
      <c r="G66" s="249"/>
      <c r="H66" s="249"/>
    </row>
    <row r="67" spans="3:8">
      <c r="C67" s="249"/>
      <c r="D67" s="249"/>
      <c r="G67" s="249"/>
      <c r="H67" s="249"/>
    </row>
    <row r="68" spans="3:8">
      <c r="C68" s="249"/>
      <c r="D68" s="249"/>
      <c r="G68" s="249"/>
      <c r="H68" s="249"/>
    </row>
    <row r="69" spans="3:8">
      <c r="C69" s="249"/>
      <c r="D69" s="249"/>
      <c r="G69" s="249"/>
      <c r="H69" s="249"/>
    </row>
    <row r="70" spans="3:8">
      <c r="C70" s="249"/>
      <c r="D70" s="249"/>
      <c r="G70" s="249"/>
      <c r="H70" s="249"/>
    </row>
    <row r="71" spans="3:8">
      <c r="C71" s="249"/>
      <c r="D71" s="249"/>
      <c r="G71" s="249"/>
      <c r="H71" s="249"/>
    </row>
    <row r="72" spans="3:8">
      <c r="C72" s="249"/>
      <c r="D72" s="249"/>
      <c r="G72" s="249"/>
      <c r="H72" s="249"/>
    </row>
    <row r="73" spans="3:8">
      <c r="C73" s="249"/>
      <c r="D73" s="249"/>
      <c r="G73" s="249"/>
      <c r="H73" s="249"/>
    </row>
    <row r="74" spans="3:8">
      <c r="C74" s="249"/>
      <c r="D74" s="249"/>
      <c r="G74" s="249"/>
      <c r="H74" s="249"/>
    </row>
    <row r="75" spans="3:8">
      <c r="C75" s="249"/>
      <c r="D75" s="249"/>
      <c r="G75" s="249"/>
      <c r="H75" s="249"/>
    </row>
    <row r="76" spans="3:8">
      <c r="C76" s="249"/>
      <c r="D76" s="249"/>
      <c r="G76" s="249"/>
      <c r="H76" s="249"/>
    </row>
    <row r="77" spans="3:8">
      <c r="C77" s="249"/>
      <c r="D77" s="249"/>
      <c r="G77" s="249"/>
      <c r="H77" s="249"/>
    </row>
    <row r="78" spans="3:8">
      <c r="C78" s="249"/>
      <c r="D78" s="249"/>
      <c r="G78" s="249"/>
      <c r="H78" s="249"/>
    </row>
    <row r="79" spans="3:8">
      <c r="C79" s="249"/>
      <c r="D79" s="249"/>
      <c r="G79" s="249"/>
      <c r="H79" s="249"/>
    </row>
    <row r="80" spans="3:8">
      <c r="C80" s="249"/>
      <c r="D80" s="249"/>
      <c r="G80" s="249"/>
      <c r="H80" s="249"/>
    </row>
    <row r="81" spans="3:8">
      <c r="C81" s="249"/>
      <c r="D81" s="249"/>
      <c r="G81" s="249"/>
      <c r="H81" s="249"/>
    </row>
    <row r="82" spans="3:8">
      <c r="C82" s="249"/>
      <c r="D82" s="249"/>
      <c r="G82" s="249"/>
      <c r="H82" s="249"/>
    </row>
    <row r="83" spans="3:8">
      <c r="C83" s="249"/>
      <c r="D83" s="249"/>
      <c r="G83" s="249"/>
      <c r="H83" s="249"/>
    </row>
    <row r="84" spans="3:8">
      <c r="C84" s="249"/>
      <c r="D84" s="249"/>
      <c r="G84" s="249"/>
      <c r="H84" s="249"/>
    </row>
    <row r="85" spans="3:8">
      <c r="C85" s="249"/>
      <c r="D85" s="249"/>
      <c r="G85" s="249"/>
      <c r="H85" s="249"/>
    </row>
    <row r="86" spans="3:8">
      <c r="C86" s="249"/>
      <c r="D86" s="249"/>
      <c r="G86" s="249"/>
      <c r="H86" s="249"/>
    </row>
    <row r="87" spans="3:8">
      <c r="C87" s="249"/>
      <c r="D87" s="249"/>
      <c r="G87" s="249"/>
      <c r="H87" s="249"/>
    </row>
    <row r="88" spans="3:8">
      <c r="C88" s="249"/>
      <c r="D88" s="249"/>
      <c r="G88" s="249"/>
      <c r="H88" s="249"/>
    </row>
    <row r="89" spans="3:8">
      <c r="C89" s="249"/>
      <c r="D89" s="249"/>
      <c r="G89" s="249"/>
      <c r="H89" s="249"/>
    </row>
    <row r="90" spans="3:8">
      <c r="C90" s="249"/>
      <c r="D90" s="249"/>
      <c r="G90" s="249"/>
      <c r="H90" s="249"/>
    </row>
    <row r="91" spans="3:8">
      <c r="C91" s="249"/>
      <c r="D91" s="249"/>
      <c r="G91" s="249"/>
      <c r="H91" s="249"/>
    </row>
    <row r="92" spans="3:8">
      <c r="C92" s="249"/>
      <c r="D92" s="249"/>
      <c r="G92" s="249"/>
      <c r="H92" s="249"/>
    </row>
    <row r="93" spans="3:8">
      <c r="C93" s="249"/>
      <c r="D93" s="249"/>
      <c r="G93" s="249"/>
      <c r="H93" s="249"/>
    </row>
    <row r="94" spans="3:8">
      <c r="C94" s="249"/>
      <c r="D94" s="249"/>
      <c r="G94" s="249"/>
      <c r="H94" s="249"/>
    </row>
    <row r="95" spans="3:8">
      <c r="C95" s="249"/>
      <c r="D95" s="249"/>
      <c r="G95" s="249"/>
      <c r="H95" s="249"/>
    </row>
    <row r="96" spans="3:8">
      <c r="C96" s="249"/>
      <c r="D96" s="249"/>
      <c r="G96" s="249"/>
      <c r="H96" s="249"/>
    </row>
    <row r="97" spans="3:8">
      <c r="C97" s="249"/>
      <c r="D97" s="249"/>
      <c r="G97" s="249"/>
      <c r="H97" s="249"/>
    </row>
    <row r="98" spans="3:8">
      <c r="C98" s="249"/>
      <c r="D98" s="249"/>
      <c r="G98" s="249"/>
      <c r="H98" s="249"/>
    </row>
    <row r="99" spans="3:8">
      <c r="C99" s="249"/>
      <c r="D99" s="249"/>
      <c r="G99" s="249"/>
      <c r="H99" s="249"/>
    </row>
    <row r="100" spans="3:8">
      <c r="C100" s="249"/>
      <c r="D100" s="249"/>
      <c r="G100" s="249"/>
      <c r="H100" s="249"/>
    </row>
    <row r="101" spans="3:8">
      <c r="C101" s="249"/>
      <c r="D101" s="249"/>
      <c r="G101" s="249"/>
      <c r="H101" s="249"/>
    </row>
    <row r="102" spans="3:8">
      <c r="C102" s="249"/>
      <c r="D102" s="249"/>
      <c r="G102" s="249"/>
      <c r="H102" s="249"/>
    </row>
    <row r="103" spans="3:8">
      <c r="C103" s="249"/>
      <c r="D103" s="249"/>
      <c r="G103" s="249"/>
      <c r="H103" s="249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rintOptions horizontalCentered="1" verticalCentered="1"/>
  <pageMargins left="0.31496062992126" right="0.23622047244094499" top="0.59055118110236204" bottom="0.39370078740157499" header="0.31496062992126" footer="0.31496062992126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63"/>
  <sheetViews>
    <sheetView topLeftCell="A46" zoomScaleSheetLayoutView="80" workbookViewId="0">
      <selection activeCell="A65" sqref="A65"/>
    </sheetView>
  </sheetViews>
  <sheetFormatPr defaultColWidth="9.28515625" defaultRowHeight="15.75"/>
  <cols>
    <col min="1" max="1" width="69.85546875" style="120" customWidth="1"/>
    <col min="2" max="2" width="11.85546875" style="120" customWidth="1"/>
    <col min="3" max="4" width="22.7109375" style="120" customWidth="1"/>
    <col min="5" max="16384" width="9.28515625" style="120"/>
  </cols>
  <sheetData>
    <row r="1" spans="1:9">
      <c r="A1" s="50" t="s">
        <v>416</v>
      </c>
      <c r="B1" s="121"/>
      <c r="C1" s="122"/>
      <c r="D1" s="123"/>
    </row>
    <row r="2" spans="1:9">
      <c r="A2" s="124" t="str">
        <f>CONCATENATE("(",LOWER(reportConsolidation),")")</f>
        <v>(на консолидирана основа)</v>
      </c>
      <c r="B2" s="121"/>
      <c r="C2" s="122"/>
      <c r="D2" s="123"/>
    </row>
    <row r="3" spans="1:9">
      <c r="A3" s="125"/>
      <c r="B3" s="121"/>
      <c r="C3" s="122"/>
      <c r="D3" s="122"/>
    </row>
    <row r="4" spans="1:9">
      <c r="A4" s="51" t="str">
        <f>CONCATENATE("на ",UPPER(pdeName))</f>
        <v>на КОРПОРАЦИЯ ЗА ТЕХНОЛОГИИ И ИНОВАЦИИ АД</v>
      </c>
      <c r="B4" s="126"/>
      <c r="C4" s="99"/>
      <c r="D4" s="127"/>
    </row>
    <row r="5" spans="1:9">
      <c r="A5" s="51" t="str">
        <f>CONCATENATE("ЕИК по БУЛСТАТ: ",pdeBulstat)</f>
        <v>ЕИК по БУЛСТАТ: 115086942</v>
      </c>
      <c r="B5" s="128"/>
      <c r="C5" s="101"/>
      <c r="D5" s="92"/>
    </row>
    <row r="6" spans="1:9">
      <c r="A6" s="51" t="str">
        <f>CONCATENATE("към ",TEXT(endDate,"dd.mm.yyyy")," г.")</f>
        <v>към 31.03.2025 г.</v>
      </c>
      <c r="B6" s="126"/>
      <c r="C6" s="101"/>
      <c r="D6" s="93"/>
    </row>
    <row r="7" spans="1:9">
      <c r="A7" s="129"/>
      <c r="B7" s="56"/>
      <c r="C7" s="129"/>
      <c r="D7" s="103" t="s">
        <v>39</v>
      </c>
    </row>
    <row r="8" spans="1:9" ht="33.75" customHeight="1">
      <c r="A8" s="130" t="s">
        <v>417</v>
      </c>
      <c r="B8" s="131" t="s">
        <v>41</v>
      </c>
      <c r="C8" s="132" t="s">
        <v>42</v>
      </c>
      <c r="D8" s="133" t="s">
        <v>46</v>
      </c>
    </row>
    <row r="9" spans="1:9">
      <c r="A9" s="134" t="s">
        <v>47</v>
      </c>
      <c r="B9" s="135" t="s">
        <v>48</v>
      </c>
      <c r="C9" s="136">
        <v>1</v>
      </c>
      <c r="D9" s="137">
        <v>2</v>
      </c>
    </row>
    <row r="10" spans="1:9">
      <c r="A10" s="138" t="s">
        <v>418</v>
      </c>
      <c r="B10" s="139"/>
      <c r="C10" s="140"/>
      <c r="D10" s="141"/>
    </row>
    <row r="11" spans="1:9">
      <c r="A11" s="142" t="s">
        <v>419</v>
      </c>
      <c r="B11" s="143" t="s">
        <v>420</v>
      </c>
      <c r="C11" s="144">
        <v>141</v>
      </c>
      <c r="D11" s="144">
        <v>192</v>
      </c>
    </row>
    <row r="12" spans="1:9">
      <c r="A12" s="142" t="s">
        <v>421</v>
      </c>
      <c r="B12" s="143" t="s">
        <v>422</v>
      </c>
      <c r="C12" s="144">
        <v>-399</v>
      </c>
      <c r="D12" s="144">
        <v>-169</v>
      </c>
      <c r="E12" s="145"/>
      <c r="F12" s="145"/>
      <c r="G12" s="145"/>
      <c r="H12" s="145"/>
      <c r="I12" s="145"/>
    </row>
    <row r="13" spans="1:9" ht="31.5">
      <c r="A13" s="142" t="s">
        <v>423</v>
      </c>
      <c r="B13" s="143" t="s">
        <v>424</v>
      </c>
      <c r="C13" s="144"/>
      <c r="D13" s="144"/>
      <c r="E13" s="145"/>
      <c r="F13" s="145"/>
      <c r="G13" s="145"/>
      <c r="H13" s="145"/>
      <c r="I13" s="145"/>
    </row>
    <row r="14" spans="1:9">
      <c r="A14" s="142" t="s">
        <v>425</v>
      </c>
      <c r="B14" s="143" t="s">
        <v>426</v>
      </c>
      <c r="C14" s="144">
        <v>-229</v>
      </c>
      <c r="D14" s="144">
        <v>-97</v>
      </c>
      <c r="E14" s="145"/>
      <c r="F14" s="145"/>
      <c r="G14" s="145"/>
      <c r="H14" s="145"/>
      <c r="I14" s="145"/>
    </row>
    <row r="15" spans="1:9" ht="14.25" customHeight="1">
      <c r="A15" s="142" t="s">
        <v>427</v>
      </c>
      <c r="B15" s="143" t="s">
        <v>428</v>
      </c>
      <c r="C15" s="144">
        <v>27</v>
      </c>
      <c r="D15" s="144">
        <v>-12</v>
      </c>
      <c r="E15" s="145"/>
      <c r="F15" s="145"/>
      <c r="G15" s="145"/>
      <c r="H15" s="145"/>
      <c r="I15" s="145"/>
    </row>
    <row r="16" spans="1:9">
      <c r="A16" s="142" t="s">
        <v>429</v>
      </c>
      <c r="B16" s="143" t="s">
        <v>430</v>
      </c>
      <c r="C16" s="144"/>
      <c r="D16" s="144"/>
      <c r="E16" s="145"/>
      <c r="F16" s="145"/>
      <c r="G16" s="145"/>
      <c r="H16" s="145"/>
      <c r="I16" s="145"/>
    </row>
    <row r="17" spans="1:9">
      <c r="A17" s="142" t="s">
        <v>431</v>
      </c>
      <c r="B17" s="143" t="s">
        <v>432</v>
      </c>
      <c r="C17" s="144"/>
      <c r="D17" s="144"/>
      <c r="E17" s="145"/>
      <c r="F17" s="145"/>
      <c r="G17" s="145"/>
      <c r="H17" s="145"/>
      <c r="I17" s="145"/>
    </row>
    <row r="18" spans="1:9" ht="31.5">
      <c r="A18" s="142" t="s">
        <v>433</v>
      </c>
      <c r="B18" s="143" t="s">
        <v>434</v>
      </c>
      <c r="C18" s="144">
        <v>-1</v>
      </c>
      <c r="D18" s="144"/>
      <c r="E18" s="145"/>
      <c r="F18" s="145"/>
      <c r="G18" s="145"/>
      <c r="H18" s="145"/>
      <c r="I18" s="145"/>
    </row>
    <row r="19" spans="1:9">
      <c r="A19" s="142" t="s">
        <v>435</v>
      </c>
      <c r="B19" s="143" t="s">
        <v>436</v>
      </c>
      <c r="C19" s="144"/>
      <c r="D19" s="144"/>
      <c r="E19" s="145"/>
      <c r="F19" s="145"/>
      <c r="G19" s="145"/>
      <c r="H19" s="145"/>
      <c r="I19" s="145"/>
    </row>
    <row r="20" spans="1:9">
      <c r="A20" s="142" t="s">
        <v>437</v>
      </c>
      <c r="B20" s="143" t="s">
        <v>438</v>
      </c>
      <c r="C20" s="144">
        <v>78</v>
      </c>
      <c r="D20" s="144">
        <v>-30</v>
      </c>
      <c r="E20" s="145"/>
      <c r="F20" s="145"/>
      <c r="G20" s="145"/>
      <c r="H20" s="145"/>
      <c r="I20" s="145"/>
    </row>
    <row r="21" spans="1:9">
      <c r="A21" s="146" t="s">
        <v>439</v>
      </c>
      <c r="B21" s="147" t="s">
        <v>440</v>
      </c>
      <c r="C21" s="148">
        <f>SUM(C11:C20)</f>
        <v>-383</v>
      </c>
      <c r="D21" s="149">
        <f>SUM(D11:D20)</f>
        <v>-116</v>
      </c>
      <c r="E21" s="145"/>
      <c r="F21" s="145"/>
      <c r="G21" s="145"/>
      <c r="H21" s="145"/>
      <c r="I21" s="145"/>
    </row>
    <row r="22" spans="1:9">
      <c r="A22" s="138" t="s">
        <v>441</v>
      </c>
      <c r="B22" s="150"/>
      <c r="C22" s="140"/>
      <c r="D22" s="141"/>
      <c r="E22" s="145"/>
      <c r="F22" s="145"/>
      <c r="G22" s="145"/>
      <c r="H22" s="145"/>
      <c r="I22" s="145"/>
    </row>
    <row r="23" spans="1:9">
      <c r="A23" s="142" t="s">
        <v>442</v>
      </c>
      <c r="B23" s="143" t="s">
        <v>443</v>
      </c>
      <c r="C23" s="144"/>
      <c r="D23" s="144"/>
      <c r="E23" s="145"/>
      <c r="F23" s="145"/>
      <c r="G23" s="145"/>
      <c r="H23" s="145"/>
      <c r="I23" s="145"/>
    </row>
    <row r="24" spans="1:9">
      <c r="A24" s="142" t="s">
        <v>444</v>
      </c>
      <c r="B24" s="143" t="s">
        <v>445</v>
      </c>
      <c r="C24" s="144"/>
      <c r="D24" s="144">
        <v>1136</v>
      </c>
      <c r="E24" s="145"/>
      <c r="F24" s="145"/>
      <c r="G24" s="145"/>
      <c r="H24" s="145"/>
      <c r="I24" s="145"/>
    </row>
    <row r="25" spans="1:9">
      <c r="A25" s="142" t="s">
        <v>446</v>
      </c>
      <c r="B25" s="143" t="s">
        <v>447</v>
      </c>
      <c r="C25" s="144"/>
      <c r="D25" s="144"/>
      <c r="E25" s="145"/>
      <c r="F25" s="145"/>
      <c r="G25" s="145"/>
      <c r="H25" s="145"/>
      <c r="I25" s="145"/>
    </row>
    <row r="26" spans="1:9" ht="13.5" customHeight="1">
      <c r="A26" s="142" t="s">
        <v>448</v>
      </c>
      <c r="B26" s="143" t="s">
        <v>449</v>
      </c>
      <c r="C26" s="144">
        <v>2</v>
      </c>
      <c r="D26" s="144"/>
      <c r="E26" s="145"/>
      <c r="F26" s="145"/>
      <c r="G26" s="145"/>
      <c r="H26" s="145"/>
      <c r="I26" s="145"/>
    </row>
    <row r="27" spans="1:9">
      <c r="A27" s="142" t="s">
        <v>450</v>
      </c>
      <c r="B27" s="143" t="s">
        <v>451</v>
      </c>
      <c r="C27" s="144"/>
      <c r="D27" s="144"/>
      <c r="E27" s="145"/>
      <c r="F27" s="145"/>
      <c r="G27" s="145"/>
      <c r="H27" s="145"/>
      <c r="I27" s="145"/>
    </row>
    <row r="28" spans="1:9">
      <c r="A28" s="142" t="s">
        <v>452</v>
      </c>
      <c r="B28" s="143" t="s">
        <v>453</v>
      </c>
      <c r="C28" s="144"/>
      <c r="D28" s="144"/>
      <c r="E28" s="145"/>
      <c r="F28" s="145"/>
      <c r="G28" s="145"/>
      <c r="H28" s="145"/>
      <c r="I28" s="145"/>
    </row>
    <row r="29" spans="1:9">
      <c r="A29" s="142" t="s">
        <v>454</v>
      </c>
      <c r="B29" s="143" t="s">
        <v>455</v>
      </c>
      <c r="C29" s="144"/>
      <c r="D29" s="144"/>
      <c r="E29" s="145"/>
      <c r="F29" s="145"/>
      <c r="G29" s="145"/>
      <c r="H29" s="145"/>
      <c r="I29" s="145"/>
    </row>
    <row r="30" spans="1:9">
      <c r="A30" s="142" t="s">
        <v>456</v>
      </c>
      <c r="B30" s="143" t="s">
        <v>457</v>
      </c>
      <c r="C30" s="144"/>
      <c r="D30" s="144"/>
      <c r="E30" s="145"/>
      <c r="F30" s="145"/>
      <c r="G30" s="145"/>
      <c r="H30" s="145"/>
      <c r="I30" s="145"/>
    </row>
    <row r="31" spans="1:9">
      <c r="A31" s="142" t="s">
        <v>435</v>
      </c>
      <c r="B31" s="143" t="s">
        <v>458</v>
      </c>
      <c r="C31" s="144"/>
      <c r="D31" s="144"/>
      <c r="E31" s="145"/>
      <c r="F31" s="145"/>
      <c r="G31" s="145"/>
      <c r="H31" s="145"/>
      <c r="I31" s="145"/>
    </row>
    <row r="32" spans="1:9">
      <c r="A32" s="142" t="s">
        <v>459</v>
      </c>
      <c r="B32" s="143" t="s">
        <v>460</v>
      </c>
      <c r="C32" s="144"/>
      <c r="D32" s="144"/>
      <c r="E32" s="145"/>
      <c r="F32" s="145"/>
      <c r="G32" s="145"/>
      <c r="H32" s="145"/>
      <c r="I32" s="145"/>
    </row>
    <row r="33" spans="1:9">
      <c r="A33" s="146" t="s">
        <v>461</v>
      </c>
      <c r="B33" s="147" t="s">
        <v>462</v>
      </c>
      <c r="C33" s="148">
        <f>SUM(C23:C32)</f>
        <v>2</v>
      </c>
      <c r="D33" s="149">
        <f>SUM(D23:D32)</f>
        <v>1136</v>
      </c>
      <c r="E33" s="145"/>
      <c r="F33" s="145"/>
      <c r="G33" s="145"/>
      <c r="H33" s="145"/>
      <c r="I33" s="145"/>
    </row>
    <row r="34" spans="1:9">
      <c r="A34" s="151" t="s">
        <v>463</v>
      </c>
      <c r="B34" s="152"/>
      <c r="C34" s="153"/>
      <c r="D34" s="154"/>
    </row>
    <row r="35" spans="1:9">
      <c r="A35" s="142" t="s">
        <v>464</v>
      </c>
      <c r="B35" s="143" t="s">
        <v>465</v>
      </c>
      <c r="C35" s="144"/>
      <c r="D35" s="144"/>
    </row>
    <row r="36" spans="1:9">
      <c r="A36" s="142" t="s">
        <v>466</v>
      </c>
      <c r="B36" s="143" t="s">
        <v>467</v>
      </c>
      <c r="C36" s="144"/>
      <c r="D36" s="144"/>
    </row>
    <row r="37" spans="1:9">
      <c r="A37" s="142" t="s">
        <v>468</v>
      </c>
      <c r="B37" s="143" t="s">
        <v>469</v>
      </c>
      <c r="C37" s="144"/>
      <c r="D37" s="144"/>
    </row>
    <row r="38" spans="1:9">
      <c r="A38" s="142" t="s">
        <v>470</v>
      </c>
      <c r="B38" s="143" t="s">
        <v>471</v>
      </c>
      <c r="C38" s="144">
        <v>-4</v>
      </c>
      <c r="D38" s="144">
        <v>-49</v>
      </c>
    </row>
    <row r="39" spans="1:9">
      <c r="A39" s="142" t="s">
        <v>472</v>
      </c>
      <c r="B39" s="143" t="s">
        <v>473</v>
      </c>
      <c r="C39" s="144"/>
      <c r="D39" s="144"/>
    </row>
    <row r="40" spans="1:9" ht="31.5">
      <c r="A40" s="142" t="s">
        <v>474</v>
      </c>
      <c r="B40" s="143" t="s">
        <v>475</v>
      </c>
      <c r="C40" s="144"/>
      <c r="D40" s="144">
        <v>-1</v>
      </c>
    </row>
    <row r="41" spans="1:9">
      <c r="A41" s="142" t="s">
        <v>476</v>
      </c>
      <c r="B41" s="143" t="s">
        <v>477</v>
      </c>
      <c r="C41" s="144"/>
      <c r="D41" s="144"/>
    </row>
    <row r="42" spans="1:9">
      <c r="A42" s="142" t="s">
        <v>478</v>
      </c>
      <c r="B42" s="143" t="s">
        <v>479</v>
      </c>
      <c r="C42" s="144"/>
      <c r="D42" s="144"/>
    </row>
    <row r="43" spans="1:9">
      <c r="A43" s="155" t="s">
        <v>480</v>
      </c>
      <c r="B43" s="156" t="s">
        <v>481</v>
      </c>
      <c r="C43" s="157">
        <f>SUM(C35:C42)</f>
        <v>-4</v>
      </c>
      <c r="D43" s="158">
        <f>SUM(D35:D42)</f>
        <v>-50</v>
      </c>
    </row>
    <row r="44" spans="1:9">
      <c r="A44" s="159" t="s">
        <v>482</v>
      </c>
      <c r="B44" s="160" t="s">
        <v>483</v>
      </c>
      <c r="C44" s="161">
        <f>C43+C33+C21</f>
        <v>-385</v>
      </c>
      <c r="D44" s="162">
        <f>D43+D33+D21</f>
        <v>970</v>
      </c>
    </row>
    <row r="45" spans="1:9">
      <c r="A45" s="163" t="s">
        <v>484</v>
      </c>
      <c r="B45" s="164" t="s">
        <v>485</v>
      </c>
      <c r="C45" s="165">
        <v>546</v>
      </c>
      <c r="D45" s="165">
        <v>98</v>
      </c>
    </row>
    <row r="46" spans="1:9">
      <c r="A46" s="166" t="s">
        <v>486</v>
      </c>
      <c r="B46" s="167" t="s">
        <v>487</v>
      </c>
      <c r="C46" s="168">
        <f>C45+C44</f>
        <v>161</v>
      </c>
      <c r="D46" s="169">
        <f>D45+D44</f>
        <v>1068</v>
      </c>
    </row>
    <row r="47" spans="1:9">
      <c r="A47" s="170" t="s">
        <v>488</v>
      </c>
      <c r="B47" s="171" t="s">
        <v>489</v>
      </c>
      <c r="C47" s="172">
        <v>161</v>
      </c>
      <c r="D47" s="172">
        <v>1068</v>
      </c>
    </row>
    <row r="48" spans="1:9">
      <c r="A48" s="173" t="s">
        <v>490</v>
      </c>
      <c r="B48" s="174" t="s">
        <v>491</v>
      </c>
      <c r="C48" s="175"/>
      <c r="D48" s="176"/>
    </row>
    <row r="49" spans="1:9">
      <c r="B49" s="177"/>
      <c r="C49" s="145"/>
      <c r="D49" s="145"/>
    </row>
    <row r="50" spans="1:9">
      <c r="A50" s="178" t="s">
        <v>492</v>
      </c>
    </row>
    <row r="51" spans="1:9">
      <c r="A51" s="401" t="s">
        <v>493</v>
      </c>
      <c r="B51" s="401"/>
      <c r="C51" s="401"/>
      <c r="D51" s="401"/>
    </row>
    <row r="52" spans="1:9">
      <c r="A52" s="179"/>
      <c r="B52" s="179"/>
      <c r="C52" s="179"/>
      <c r="D52" s="179"/>
    </row>
    <row r="53" spans="1:9">
      <c r="A53" s="179"/>
      <c r="B53" s="179"/>
      <c r="C53" s="179"/>
      <c r="D53" s="179"/>
    </row>
    <row r="54" spans="1:9" s="97" customFormat="1">
      <c r="A54" s="89" t="s">
        <v>8</v>
      </c>
      <c r="B54" s="396">
        <f>pdeReportingDate</f>
        <v>45806</v>
      </c>
      <c r="C54" s="396"/>
      <c r="D54" s="396"/>
      <c r="I54" s="181"/>
    </row>
    <row r="55" spans="1:9" s="97" customFormat="1">
      <c r="A55" s="89"/>
      <c r="B55" s="180"/>
      <c r="C55" s="180"/>
      <c r="D55" s="180"/>
      <c r="I55" s="181"/>
    </row>
    <row r="56" spans="1:9" s="97" customFormat="1">
      <c r="A56" s="91" t="s">
        <v>306</v>
      </c>
      <c r="B56" s="398" t="str">
        <f>authorName</f>
        <v>МДН Финанс ЕООД - Мирослава Николова</v>
      </c>
      <c r="C56" s="398"/>
      <c r="D56" s="398"/>
    </row>
    <row r="57" spans="1:9" s="97" customFormat="1">
      <c r="A57" s="91"/>
      <c r="B57" s="92"/>
      <c r="C57" s="92"/>
      <c r="D57" s="92"/>
    </row>
    <row r="58" spans="1:9" s="97" customFormat="1">
      <c r="A58" s="91" t="s">
        <v>16</v>
      </c>
      <c r="B58" s="92"/>
      <c r="C58" s="92"/>
      <c r="D58" s="92"/>
    </row>
    <row r="59" spans="1:9" s="119" customFormat="1" ht="15.75" customHeight="1">
      <c r="A59" s="94"/>
      <c r="B59" s="400" t="s">
        <v>17</v>
      </c>
      <c r="C59" s="400"/>
      <c r="D59" s="400"/>
    </row>
    <row r="60" spans="1:9">
      <c r="A60" s="94"/>
      <c r="B60" s="94"/>
      <c r="C60" s="94"/>
      <c r="D60" s="94"/>
    </row>
    <row r="61" spans="1:9">
      <c r="A61" s="94"/>
      <c r="B61" s="94"/>
      <c r="C61" s="94"/>
      <c r="D61" s="94"/>
    </row>
    <row r="62" spans="1:9">
      <c r="A62" s="94"/>
      <c r="B62" s="94"/>
      <c r="C62" s="94"/>
      <c r="D62" s="94"/>
    </row>
    <row r="63" spans="1:9">
      <c r="A63" s="94"/>
      <c r="B63" s="94"/>
      <c r="C63" s="94"/>
      <c r="D63" s="94"/>
    </row>
  </sheetData>
  <sheetProtection insertRows="0"/>
  <mergeCells count="4">
    <mergeCell ref="B54:D54"/>
    <mergeCell ref="B56:D56"/>
    <mergeCell ref="B59:D59"/>
    <mergeCell ref="A51:D51"/>
  </mergeCells>
  <printOptions horizontalCentered="1" verticalCentered="1"/>
  <pageMargins left="0.74803149606299202" right="0.74803149606299202" top="1.1023622047244099" bottom="0.98425196850393704" header="0.511811023622047" footer="0.511811023622047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view="pageBreakPreview" topLeftCell="A22" zoomScaleNormal="100" workbookViewId="0">
      <selection activeCell="B44" sqref="B44:E46"/>
    </sheetView>
  </sheetViews>
  <sheetFormatPr defaultColWidth="9.28515625" defaultRowHeight="15.75"/>
  <cols>
    <col min="1" max="1" width="50.7109375" style="42" customWidth="1"/>
    <col min="2" max="2" width="10.7109375" style="43" customWidth="1"/>
    <col min="3" max="3" width="10.7109375" style="44" customWidth="1"/>
    <col min="4" max="4" width="12.7109375" style="44" customWidth="1"/>
    <col min="5" max="8" width="11.7109375" style="44" customWidth="1"/>
    <col min="9" max="10" width="10.7109375" style="44" customWidth="1"/>
    <col min="11" max="11" width="11.140625" style="44" customWidth="1"/>
    <col min="12" max="12" width="14.7109375" style="44" customWidth="1"/>
    <col min="13" max="13" width="16.85546875" style="44" customWidth="1"/>
    <col min="14" max="14" width="11" style="44" customWidth="1"/>
    <col min="15" max="16384" width="9.28515625" style="44"/>
  </cols>
  <sheetData>
    <row r="1" spans="1:14">
      <c r="A1" s="45" t="s">
        <v>494</v>
      </c>
      <c r="B1" s="45"/>
      <c r="C1" s="45"/>
      <c r="D1" s="46"/>
      <c r="E1" s="45"/>
      <c r="F1" s="45"/>
      <c r="G1" s="47"/>
      <c r="H1" s="47"/>
      <c r="I1" s="56"/>
    </row>
    <row r="2" spans="1:14">
      <c r="A2" s="48" t="str">
        <f>CONCATENATE("(",LOWER(reportConsolidation),")")</f>
        <v>(на консолидирана основа)</v>
      </c>
      <c r="B2" s="45"/>
      <c r="C2" s="45"/>
      <c r="D2" s="46"/>
      <c r="E2" s="45"/>
      <c r="F2" s="45"/>
      <c r="G2" s="49"/>
      <c r="H2" s="49"/>
      <c r="I2" s="98"/>
    </row>
    <row r="3" spans="1:14">
      <c r="A3" s="50"/>
      <c r="B3" s="45"/>
      <c r="C3" s="45"/>
      <c r="D3" s="45"/>
      <c r="E3" s="45"/>
      <c r="F3" s="46"/>
      <c r="G3" s="47"/>
      <c r="H3" s="47"/>
      <c r="I3" s="56"/>
    </row>
    <row r="4" spans="1:14">
      <c r="A4" s="51" t="str">
        <f>CONCATENATE("на ",UPPER(pdeName))</f>
        <v>на КОРПОРАЦИЯ ЗА ТЕХНОЛОГИИ И ИНОВАЦИИ АД</v>
      </c>
      <c r="B4" s="45"/>
      <c r="C4" s="45"/>
      <c r="D4" s="45"/>
      <c r="E4" s="45"/>
      <c r="F4" s="46"/>
      <c r="G4" s="52"/>
      <c r="H4" s="52"/>
      <c r="I4" s="56"/>
      <c r="K4" s="99"/>
      <c r="L4" s="90"/>
    </row>
    <row r="5" spans="1:14">
      <c r="A5" s="51" t="str">
        <f>CONCATENATE("ЕИК по БУЛСТАТ: ",pdeBulstat)</f>
        <v>ЕИК по БУЛСТАТ: 115086942</v>
      </c>
      <c r="B5" s="53"/>
      <c r="C5" s="54"/>
      <c r="D5" s="54"/>
      <c r="E5" s="54"/>
      <c r="F5" s="54"/>
      <c r="G5" s="54"/>
      <c r="H5" s="54"/>
      <c r="I5" s="100"/>
      <c r="K5" s="101"/>
      <c r="L5" s="92"/>
    </row>
    <row r="6" spans="1:14">
      <c r="A6" s="51" t="str">
        <f>CONCATENATE("към ",TEXT(endDate,"dd.mm.yyyy")," г.")</f>
        <v>към 31.03.2025 г.</v>
      </c>
      <c r="B6" s="47"/>
      <c r="C6" s="50"/>
      <c r="D6" s="50"/>
      <c r="E6" s="50"/>
      <c r="F6" s="47"/>
      <c r="G6" s="52"/>
      <c r="H6" s="52"/>
      <c r="I6" s="102"/>
      <c r="K6" s="101"/>
      <c r="L6" s="93"/>
    </row>
    <row r="7" spans="1:14">
      <c r="A7" s="55"/>
      <c r="B7" s="56"/>
      <c r="C7" s="55"/>
      <c r="D7" s="55"/>
      <c r="E7" s="55"/>
      <c r="F7" s="57"/>
      <c r="G7" s="57"/>
      <c r="H7" s="57"/>
      <c r="M7" s="103" t="s">
        <v>495</v>
      </c>
    </row>
    <row r="8" spans="1:14" s="41" customFormat="1" ht="31.5">
      <c r="A8" s="406" t="s">
        <v>496</v>
      </c>
      <c r="B8" s="409" t="s">
        <v>497</v>
      </c>
      <c r="C8" s="404" t="s">
        <v>498</v>
      </c>
      <c r="D8" s="58" t="s">
        <v>499</v>
      </c>
      <c r="E8" s="58"/>
      <c r="F8" s="58"/>
      <c r="G8" s="58"/>
      <c r="H8" s="58"/>
      <c r="I8" s="58" t="s">
        <v>500</v>
      </c>
      <c r="J8" s="58"/>
      <c r="K8" s="404" t="s">
        <v>501</v>
      </c>
      <c r="L8" s="404" t="s">
        <v>502</v>
      </c>
      <c r="M8" s="104"/>
      <c r="N8" s="105"/>
    </row>
    <row r="9" spans="1:14" s="41" customFormat="1" ht="31.5">
      <c r="A9" s="407"/>
      <c r="B9" s="410"/>
      <c r="C9" s="405"/>
      <c r="D9" s="412" t="s">
        <v>503</v>
      </c>
      <c r="E9" s="412" t="s">
        <v>504</v>
      </c>
      <c r="F9" s="60" t="s">
        <v>505</v>
      </c>
      <c r="G9" s="60"/>
      <c r="H9" s="60"/>
      <c r="I9" s="402" t="s">
        <v>506</v>
      </c>
      <c r="J9" s="402" t="s">
        <v>507</v>
      </c>
      <c r="K9" s="405"/>
      <c r="L9" s="405"/>
      <c r="M9" s="106" t="s">
        <v>508</v>
      </c>
      <c r="N9" s="105"/>
    </row>
    <row r="10" spans="1:14" s="41" customFormat="1" ht="31.5">
      <c r="A10" s="408"/>
      <c r="B10" s="411"/>
      <c r="C10" s="403"/>
      <c r="D10" s="412"/>
      <c r="E10" s="412"/>
      <c r="F10" s="59" t="s">
        <v>509</v>
      </c>
      <c r="G10" s="59" t="s">
        <v>510</v>
      </c>
      <c r="H10" s="59" t="s">
        <v>511</v>
      </c>
      <c r="I10" s="403"/>
      <c r="J10" s="403"/>
      <c r="K10" s="403"/>
      <c r="L10" s="403"/>
      <c r="M10" s="107"/>
      <c r="N10" s="105"/>
    </row>
    <row r="11" spans="1:14" s="41" customFormat="1">
      <c r="A11" s="61" t="s">
        <v>47</v>
      </c>
      <c r="B11" s="62"/>
      <c r="C11" s="63">
        <v>1</v>
      </c>
      <c r="D11" s="63">
        <v>2</v>
      </c>
      <c r="E11" s="63">
        <v>3</v>
      </c>
      <c r="F11" s="63">
        <v>4</v>
      </c>
      <c r="G11" s="63">
        <v>5</v>
      </c>
      <c r="H11" s="63">
        <v>6</v>
      </c>
      <c r="I11" s="63">
        <v>7</v>
      </c>
      <c r="J11" s="63">
        <v>8</v>
      </c>
      <c r="K11" s="63">
        <v>9</v>
      </c>
      <c r="L11" s="63">
        <v>10</v>
      </c>
      <c r="M11" s="108">
        <v>11</v>
      </c>
    </row>
    <row r="12" spans="1:14" s="41" customFormat="1">
      <c r="A12" s="64" t="s">
        <v>512</v>
      </c>
      <c r="B12" s="65"/>
      <c r="C12" s="66" t="s">
        <v>80</v>
      </c>
      <c r="D12" s="66" t="s">
        <v>80</v>
      </c>
      <c r="E12" s="66" t="s">
        <v>91</v>
      </c>
      <c r="F12" s="66" t="s">
        <v>98</v>
      </c>
      <c r="G12" s="66" t="s">
        <v>102</v>
      </c>
      <c r="H12" s="66" t="s">
        <v>106</v>
      </c>
      <c r="I12" s="66" t="s">
        <v>119</v>
      </c>
      <c r="J12" s="66" t="s">
        <v>122</v>
      </c>
      <c r="K12" s="109" t="s">
        <v>513</v>
      </c>
      <c r="L12" s="65" t="s">
        <v>145</v>
      </c>
      <c r="M12" s="110" t="s">
        <v>153</v>
      </c>
      <c r="N12" s="1"/>
    </row>
    <row r="13" spans="1:14">
      <c r="A13" s="67" t="s">
        <v>514</v>
      </c>
      <c r="B13" s="68" t="s">
        <v>515</v>
      </c>
      <c r="C13" s="69">
        <f>'1-Баланс'!H18</f>
        <v>6000</v>
      </c>
      <c r="D13" s="69">
        <f>'1-Баланс'!H20</f>
        <v>107</v>
      </c>
      <c r="E13" s="69">
        <f>'1-Баланс'!H21</f>
        <v>0</v>
      </c>
      <c r="F13" s="69">
        <f>'1-Баланс'!H23</f>
        <v>3325</v>
      </c>
      <c r="G13" s="69">
        <f>'1-Баланс'!H24</f>
        <v>0</v>
      </c>
      <c r="H13" s="70">
        <v>2314</v>
      </c>
      <c r="I13" s="69">
        <f>'1-Баланс'!H29+'1-Баланс'!H32</f>
        <v>2794</v>
      </c>
      <c r="J13" s="69">
        <f>'1-Баланс'!H30+'1-Баланс'!H33</f>
        <v>-10624</v>
      </c>
      <c r="K13" s="70"/>
      <c r="L13" s="69">
        <f>SUM(C13:K13)</f>
        <v>3916</v>
      </c>
      <c r="M13" s="111">
        <f>'1-Баланс'!H40</f>
        <v>4310</v>
      </c>
      <c r="N13" s="112"/>
    </row>
    <row r="14" spans="1:14">
      <c r="A14" s="67" t="s">
        <v>516</v>
      </c>
      <c r="B14" s="71" t="s">
        <v>517</v>
      </c>
      <c r="C14" s="72">
        <f>C15+C16</f>
        <v>0</v>
      </c>
      <c r="D14" s="72">
        <f t="shared" ref="D14:M14" si="0">D15+D16</f>
        <v>0</v>
      </c>
      <c r="E14" s="72">
        <f t="shared" si="0"/>
        <v>0</v>
      </c>
      <c r="F14" s="72">
        <f t="shared" si="0"/>
        <v>0</v>
      </c>
      <c r="G14" s="72">
        <f t="shared" si="0"/>
        <v>0</v>
      </c>
      <c r="H14" s="72">
        <f t="shared" si="0"/>
        <v>0</v>
      </c>
      <c r="I14" s="72">
        <f t="shared" si="0"/>
        <v>0</v>
      </c>
      <c r="J14" s="72">
        <f t="shared" si="0"/>
        <v>0</v>
      </c>
      <c r="K14" s="72">
        <f t="shared" si="0"/>
        <v>0</v>
      </c>
      <c r="L14" s="72">
        <f t="shared" ref="L14:L34" si="1">SUM(C14:K14)</f>
        <v>0</v>
      </c>
      <c r="M14" s="113">
        <f t="shared" si="0"/>
        <v>0</v>
      </c>
    </row>
    <row r="15" spans="1:14">
      <c r="A15" s="73" t="s">
        <v>518</v>
      </c>
      <c r="B15" s="71" t="s">
        <v>519</v>
      </c>
      <c r="C15" s="74"/>
      <c r="D15" s="74"/>
      <c r="E15" s="74"/>
      <c r="F15" s="74"/>
      <c r="G15" s="74"/>
      <c r="H15" s="74"/>
      <c r="I15" s="74"/>
      <c r="J15" s="74"/>
      <c r="K15" s="74"/>
      <c r="L15" s="69">
        <f t="shared" si="1"/>
        <v>0</v>
      </c>
      <c r="M15" s="114"/>
    </row>
    <row r="16" spans="1:14">
      <c r="A16" s="73" t="s">
        <v>520</v>
      </c>
      <c r="B16" s="71" t="s">
        <v>521</v>
      </c>
      <c r="C16" s="74"/>
      <c r="D16" s="74"/>
      <c r="E16" s="74"/>
      <c r="F16" s="74"/>
      <c r="G16" s="74"/>
      <c r="H16" s="74"/>
      <c r="I16" s="74"/>
      <c r="J16" s="74"/>
      <c r="K16" s="74"/>
      <c r="L16" s="69">
        <f t="shared" si="1"/>
        <v>0</v>
      </c>
      <c r="M16" s="114"/>
    </row>
    <row r="17" spans="1:14" ht="31.5">
      <c r="A17" s="67" t="s">
        <v>522</v>
      </c>
      <c r="B17" s="68" t="s">
        <v>523</v>
      </c>
      <c r="C17" s="69">
        <f>C13+C14</f>
        <v>6000</v>
      </c>
      <c r="D17" s="69">
        <f t="shared" ref="D17:M17" si="2">D13+D14</f>
        <v>107</v>
      </c>
      <c r="E17" s="69">
        <f t="shared" si="2"/>
        <v>0</v>
      </c>
      <c r="F17" s="69">
        <f t="shared" si="2"/>
        <v>3325</v>
      </c>
      <c r="G17" s="69">
        <f t="shared" si="2"/>
        <v>0</v>
      </c>
      <c r="H17" s="69">
        <f t="shared" si="2"/>
        <v>2314</v>
      </c>
      <c r="I17" s="69">
        <f t="shared" si="2"/>
        <v>2794</v>
      </c>
      <c r="J17" s="69">
        <f t="shared" si="2"/>
        <v>-10624</v>
      </c>
      <c r="K17" s="69">
        <f t="shared" si="2"/>
        <v>0</v>
      </c>
      <c r="L17" s="69">
        <f t="shared" si="1"/>
        <v>3916</v>
      </c>
      <c r="M17" s="111">
        <f t="shared" si="2"/>
        <v>4310</v>
      </c>
    </row>
    <row r="18" spans="1:14">
      <c r="A18" s="67" t="s">
        <v>524</v>
      </c>
      <c r="B18" s="68" t="s">
        <v>525</v>
      </c>
      <c r="C18" s="75"/>
      <c r="D18" s="75"/>
      <c r="E18" s="75"/>
      <c r="F18" s="75"/>
      <c r="G18" s="75"/>
      <c r="H18" s="75"/>
      <c r="I18" s="69">
        <f>+'1-Баланс'!G32</f>
        <v>0</v>
      </c>
      <c r="J18" s="69">
        <f>+'1-Баланс'!G33</f>
        <v>-211</v>
      </c>
      <c r="K18" s="70"/>
      <c r="L18" s="69">
        <f t="shared" si="1"/>
        <v>-211</v>
      </c>
      <c r="M18" s="115"/>
    </row>
    <row r="19" spans="1:14">
      <c r="A19" s="73" t="s">
        <v>526</v>
      </c>
      <c r="B19" s="71" t="s">
        <v>527</v>
      </c>
      <c r="C19" s="72">
        <f>C20+C21</f>
        <v>0</v>
      </c>
      <c r="D19" s="72">
        <f>D20+D21</f>
        <v>0</v>
      </c>
      <c r="E19" s="72">
        <f>E20+E21</f>
        <v>0</v>
      </c>
      <c r="F19" s="72">
        <f t="shared" ref="F19:K19" si="3">F20+F21</f>
        <v>0</v>
      </c>
      <c r="G19" s="72">
        <f t="shared" si="3"/>
        <v>0</v>
      </c>
      <c r="H19" s="72">
        <f t="shared" si="3"/>
        <v>0</v>
      </c>
      <c r="I19" s="72">
        <f t="shared" si="3"/>
        <v>0</v>
      </c>
      <c r="J19" s="72">
        <f t="shared" si="3"/>
        <v>0</v>
      </c>
      <c r="K19" s="72">
        <f t="shared" si="3"/>
        <v>0</v>
      </c>
      <c r="L19" s="69">
        <f t="shared" si="1"/>
        <v>0</v>
      </c>
      <c r="M19" s="113">
        <f>M20+M21</f>
        <v>0</v>
      </c>
    </row>
    <row r="20" spans="1:14">
      <c r="A20" s="76" t="s">
        <v>528</v>
      </c>
      <c r="B20" s="77" t="s">
        <v>529</v>
      </c>
      <c r="C20" s="74"/>
      <c r="D20" s="74"/>
      <c r="E20" s="74"/>
      <c r="F20" s="74"/>
      <c r="G20" s="74"/>
      <c r="H20" s="74"/>
      <c r="I20" s="74"/>
      <c r="J20" s="74"/>
      <c r="K20" s="74"/>
      <c r="L20" s="69">
        <f t="shared" si="1"/>
        <v>0</v>
      </c>
      <c r="M20" s="114"/>
    </row>
    <row r="21" spans="1:14">
      <c r="A21" s="76" t="s">
        <v>530</v>
      </c>
      <c r="B21" s="77" t="s">
        <v>531</v>
      </c>
      <c r="C21" s="74"/>
      <c r="D21" s="74"/>
      <c r="E21" s="74"/>
      <c r="F21" s="74"/>
      <c r="G21" s="74"/>
      <c r="H21" s="74"/>
      <c r="I21" s="74"/>
      <c r="J21" s="74"/>
      <c r="K21" s="74"/>
      <c r="L21" s="69">
        <f t="shared" si="1"/>
        <v>0</v>
      </c>
      <c r="M21" s="114"/>
    </row>
    <row r="22" spans="1:14">
      <c r="A22" s="73" t="s">
        <v>532</v>
      </c>
      <c r="B22" s="71" t="s">
        <v>533</v>
      </c>
      <c r="C22" s="74"/>
      <c r="D22" s="74"/>
      <c r="E22" s="74"/>
      <c r="F22" s="74"/>
      <c r="G22" s="74"/>
      <c r="H22" s="74"/>
      <c r="I22" s="74"/>
      <c r="J22" s="74"/>
      <c r="K22" s="74"/>
      <c r="L22" s="69">
        <f t="shared" si="1"/>
        <v>0</v>
      </c>
      <c r="M22" s="114"/>
    </row>
    <row r="23" spans="1:14" ht="31.5">
      <c r="A23" s="73" t="s">
        <v>534</v>
      </c>
      <c r="B23" s="71" t="s">
        <v>535</v>
      </c>
      <c r="C23" s="72">
        <f>C24-C25</f>
        <v>0</v>
      </c>
      <c r="D23" s="72">
        <f t="shared" ref="D23:M23" si="4">D24-D25</f>
        <v>0</v>
      </c>
      <c r="E23" s="72">
        <f t="shared" si="4"/>
        <v>0</v>
      </c>
      <c r="F23" s="72">
        <f t="shared" si="4"/>
        <v>0</v>
      </c>
      <c r="G23" s="72">
        <f t="shared" si="4"/>
        <v>0</v>
      </c>
      <c r="H23" s="72">
        <f t="shared" si="4"/>
        <v>0</v>
      </c>
      <c r="I23" s="72">
        <f t="shared" si="4"/>
        <v>0</v>
      </c>
      <c r="J23" s="72">
        <f t="shared" si="4"/>
        <v>0</v>
      </c>
      <c r="K23" s="72">
        <f t="shared" si="4"/>
        <v>0</v>
      </c>
      <c r="L23" s="69">
        <f t="shared" si="1"/>
        <v>0</v>
      </c>
      <c r="M23" s="113">
        <f t="shared" si="4"/>
        <v>0</v>
      </c>
    </row>
    <row r="24" spans="1:14">
      <c r="A24" s="73" t="s">
        <v>536</v>
      </c>
      <c r="B24" s="71" t="s">
        <v>537</v>
      </c>
      <c r="C24" s="74"/>
      <c r="D24" s="74"/>
      <c r="E24" s="74"/>
      <c r="F24" s="74"/>
      <c r="G24" s="74"/>
      <c r="H24" s="74"/>
      <c r="I24" s="74"/>
      <c r="J24" s="74"/>
      <c r="K24" s="74"/>
      <c r="L24" s="69">
        <f t="shared" si="1"/>
        <v>0</v>
      </c>
      <c r="M24" s="114"/>
    </row>
    <row r="25" spans="1:14">
      <c r="A25" s="73" t="s">
        <v>538</v>
      </c>
      <c r="B25" s="71" t="s">
        <v>539</v>
      </c>
      <c r="C25" s="74"/>
      <c r="D25" s="74"/>
      <c r="E25" s="74"/>
      <c r="F25" s="74"/>
      <c r="G25" s="74"/>
      <c r="H25" s="74"/>
      <c r="I25" s="74"/>
      <c r="J25" s="74"/>
      <c r="K25" s="74"/>
      <c r="L25" s="69">
        <f t="shared" si="1"/>
        <v>0</v>
      </c>
      <c r="M25" s="114"/>
    </row>
    <row r="26" spans="1:14" ht="31.5">
      <c r="A26" s="73" t="s">
        <v>540</v>
      </c>
      <c r="B26" s="71" t="s">
        <v>541</v>
      </c>
      <c r="C26" s="72">
        <f>C27-C28</f>
        <v>0</v>
      </c>
      <c r="D26" s="72">
        <f t="shared" ref="D26:M26" si="5">D27-D28</f>
        <v>0</v>
      </c>
      <c r="E26" s="72">
        <f t="shared" si="5"/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69">
        <f t="shared" si="1"/>
        <v>0</v>
      </c>
      <c r="M26" s="113">
        <f t="shared" si="5"/>
        <v>0</v>
      </c>
    </row>
    <row r="27" spans="1:14">
      <c r="A27" s="73" t="s">
        <v>536</v>
      </c>
      <c r="B27" s="71" t="s">
        <v>542</v>
      </c>
      <c r="C27" s="74"/>
      <c r="D27" s="74"/>
      <c r="E27" s="74"/>
      <c r="F27" s="74"/>
      <c r="G27" s="74"/>
      <c r="H27" s="74"/>
      <c r="I27" s="74"/>
      <c r="J27" s="74"/>
      <c r="K27" s="74"/>
      <c r="L27" s="69">
        <f t="shared" si="1"/>
        <v>0</v>
      </c>
      <c r="M27" s="114"/>
    </row>
    <row r="28" spans="1:14">
      <c r="A28" s="73" t="s">
        <v>538</v>
      </c>
      <c r="B28" s="71" t="s">
        <v>543</v>
      </c>
      <c r="C28" s="74"/>
      <c r="D28" s="74"/>
      <c r="E28" s="74"/>
      <c r="F28" s="74"/>
      <c r="G28" s="74"/>
      <c r="H28" s="74"/>
      <c r="I28" s="74"/>
      <c r="J28" s="74"/>
      <c r="K28" s="74"/>
      <c r="L28" s="69">
        <f t="shared" si="1"/>
        <v>0</v>
      </c>
      <c r="M28" s="114"/>
    </row>
    <row r="29" spans="1:14">
      <c r="A29" s="73" t="s">
        <v>544</v>
      </c>
      <c r="B29" s="71" t="s">
        <v>545</v>
      </c>
      <c r="C29" s="74"/>
      <c r="D29" s="74"/>
      <c r="E29" s="74"/>
      <c r="F29" s="74"/>
      <c r="G29" s="74"/>
      <c r="H29" s="74"/>
      <c r="I29" s="74"/>
      <c r="J29" s="74"/>
      <c r="K29" s="74"/>
      <c r="L29" s="69">
        <f t="shared" si="1"/>
        <v>0</v>
      </c>
      <c r="M29" s="114"/>
    </row>
    <row r="30" spans="1:14">
      <c r="A30" s="73" t="s">
        <v>546</v>
      </c>
      <c r="B30" s="71" t="s">
        <v>547</v>
      </c>
      <c r="C30" s="74"/>
      <c r="D30" s="74"/>
      <c r="E30" s="74"/>
      <c r="F30" s="74"/>
      <c r="G30" s="74"/>
      <c r="H30" s="74"/>
      <c r="I30" s="74">
        <v>5</v>
      </c>
      <c r="J30" s="74">
        <v>-6</v>
      </c>
      <c r="K30" s="74"/>
      <c r="L30" s="69">
        <f t="shared" si="1"/>
        <v>-1</v>
      </c>
      <c r="M30" s="114">
        <v>-69</v>
      </c>
    </row>
    <row r="31" spans="1:14">
      <c r="A31" s="67" t="s">
        <v>548</v>
      </c>
      <c r="B31" s="68" t="s">
        <v>549</v>
      </c>
      <c r="C31" s="69">
        <f>C19+C22+C23+C26+C30+C29+C17+C18</f>
        <v>6000</v>
      </c>
      <c r="D31" s="69">
        <f t="shared" ref="D31:M31" si="6">D19+D22+D23+D26+D30+D29+D17+D18</f>
        <v>107</v>
      </c>
      <c r="E31" s="69">
        <f t="shared" si="6"/>
        <v>0</v>
      </c>
      <c r="F31" s="69">
        <f t="shared" si="6"/>
        <v>3325</v>
      </c>
      <c r="G31" s="69">
        <f t="shared" si="6"/>
        <v>0</v>
      </c>
      <c r="H31" s="69">
        <f t="shared" si="6"/>
        <v>2314</v>
      </c>
      <c r="I31" s="69">
        <f t="shared" si="6"/>
        <v>2799</v>
      </c>
      <c r="J31" s="69">
        <f t="shared" si="6"/>
        <v>-10841</v>
      </c>
      <c r="K31" s="69">
        <f t="shared" si="6"/>
        <v>0</v>
      </c>
      <c r="L31" s="69">
        <f t="shared" si="1"/>
        <v>3704</v>
      </c>
      <c r="M31" s="111">
        <f t="shared" si="6"/>
        <v>4241</v>
      </c>
      <c r="N31" s="112"/>
    </row>
    <row r="32" spans="1:14" ht="31.5">
      <c r="A32" s="73" t="s">
        <v>550</v>
      </c>
      <c r="B32" s="71" t="s">
        <v>551</v>
      </c>
      <c r="C32" s="74"/>
      <c r="D32" s="74"/>
      <c r="E32" s="74"/>
      <c r="F32" s="74"/>
      <c r="G32" s="74"/>
      <c r="H32" s="74"/>
      <c r="I32" s="74"/>
      <c r="J32" s="74"/>
      <c r="K32" s="74"/>
      <c r="L32" s="69">
        <f t="shared" si="1"/>
        <v>0</v>
      </c>
      <c r="M32" s="114"/>
    </row>
    <row r="33" spans="1:13" ht="31.5">
      <c r="A33" s="78" t="s">
        <v>552</v>
      </c>
      <c r="B33" s="79" t="s">
        <v>553</v>
      </c>
      <c r="C33" s="80"/>
      <c r="D33" s="80"/>
      <c r="E33" s="80"/>
      <c r="F33" s="80"/>
      <c r="G33" s="80"/>
      <c r="H33" s="80"/>
      <c r="I33" s="80"/>
      <c r="J33" s="80"/>
      <c r="K33" s="80"/>
      <c r="L33" s="116">
        <f t="shared" si="1"/>
        <v>0</v>
      </c>
      <c r="M33" s="117"/>
    </row>
    <row r="34" spans="1:13" ht="31.5">
      <c r="A34" s="81" t="s">
        <v>554</v>
      </c>
      <c r="B34" s="82" t="s">
        <v>555</v>
      </c>
      <c r="C34" s="83">
        <f t="shared" ref="C34:K34" si="7">C31+C32+C33</f>
        <v>6000</v>
      </c>
      <c r="D34" s="83">
        <f t="shared" si="7"/>
        <v>107</v>
      </c>
      <c r="E34" s="83">
        <f t="shared" si="7"/>
        <v>0</v>
      </c>
      <c r="F34" s="83">
        <f t="shared" si="7"/>
        <v>3325</v>
      </c>
      <c r="G34" s="83">
        <f t="shared" si="7"/>
        <v>0</v>
      </c>
      <c r="H34" s="83">
        <f t="shared" si="7"/>
        <v>2314</v>
      </c>
      <c r="I34" s="83">
        <f t="shared" si="7"/>
        <v>2799</v>
      </c>
      <c r="J34" s="83">
        <f t="shared" si="7"/>
        <v>-10841</v>
      </c>
      <c r="K34" s="83">
        <f t="shared" si="7"/>
        <v>0</v>
      </c>
      <c r="L34" s="83">
        <f t="shared" si="1"/>
        <v>3704</v>
      </c>
      <c r="M34" s="118">
        <f>M31+M32+M33</f>
        <v>4241</v>
      </c>
    </row>
    <row r="35" spans="1:13">
      <c r="A35" s="84"/>
      <c r="B35" s="85"/>
      <c r="C35" s="86"/>
      <c r="D35" s="86"/>
      <c r="E35" s="86"/>
      <c r="F35" s="86"/>
      <c r="G35" s="86"/>
      <c r="H35" s="86"/>
      <c r="I35" s="86"/>
      <c r="J35" s="86"/>
      <c r="K35" s="86"/>
    </row>
    <row r="36" spans="1:13">
      <c r="A36" s="87" t="s">
        <v>556</v>
      </c>
      <c r="B36" s="88"/>
      <c r="C36" s="88"/>
      <c r="D36" s="88"/>
      <c r="E36" s="88"/>
      <c r="F36" s="88"/>
      <c r="G36" s="88"/>
      <c r="H36" s="88"/>
      <c r="I36" s="88"/>
      <c r="J36" s="88"/>
      <c r="K36" s="86"/>
    </row>
    <row r="37" spans="1:13">
      <c r="A37" s="84"/>
      <c r="B37" s="85"/>
      <c r="C37" s="86"/>
      <c r="D37" s="86"/>
      <c r="E37" s="86"/>
      <c r="F37" s="86"/>
      <c r="G37" s="86"/>
      <c r="H37" s="86"/>
      <c r="I37" s="86"/>
      <c r="J37" s="86"/>
      <c r="K37" s="86"/>
    </row>
    <row r="38" spans="1:13">
      <c r="A38" s="89" t="s">
        <v>8</v>
      </c>
      <c r="B38" s="396">
        <f>pdeReportingDate</f>
        <v>45806</v>
      </c>
      <c r="C38" s="396"/>
      <c r="D38" s="396"/>
      <c r="E38" s="396"/>
      <c r="F38" s="396"/>
      <c r="G38" s="396"/>
      <c r="H38" s="396"/>
    </row>
    <row r="39" spans="1:13">
      <c r="A39" s="89"/>
      <c r="B39" s="90"/>
      <c r="C39" s="90"/>
      <c r="D39" s="90"/>
      <c r="E39" s="90"/>
      <c r="F39" s="90"/>
      <c r="G39" s="90"/>
      <c r="H39" s="90"/>
    </row>
    <row r="40" spans="1:13">
      <c r="A40" s="91" t="s">
        <v>306</v>
      </c>
      <c r="B40" s="397" t="str">
        <f>authorName</f>
        <v>МДН Финанс ЕООД - Мирослава Николова</v>
      </c>
      <c r="C40" s="397"/>
      <c r="D40" s="397"/>
      <c r="E40" s="397"/>
      <c r="F40" s="397"/>
      <c r="G40" s="397"/>
      <c r="H40" s="397"/>
    </row>
    <row r="41" spans="1:13">
      <c r="A41" s="91"/>
      <c r="B41" s="92"/>
      <c r="C41" s="92"/>
      <c r="D41" s="92"/>
      <c r="E41" s="92"/>
      <c r="F41" s="92"/>
      <c r="G41" s="92"/>
      <c r="H41" s="92"/>
    </row>
    <row r="42" spans="1:13">
      <c r="A42" s="91" t="s">
        <v>16</v>
      </c>
      <c r="B42" s="398"/>
      <c r="C42" s="398"/>
      <c r="D42" s="398"/>
      <c r="E42" s="398"/>
      <c r="F42" s="398"/>
      <c r="G42" s="398"/>
      <c r="H42" s="398"/>
    </row>
    <row r="43" spans="1:13">
      <c r="A43" s="94"/>
      <c r="B43" s="395" t="s">
        <v>17</v>
      </c>
      <c r="C43" s="395"/>
      <c r="D43" s="395"/>
      <c r="E43" s="395"/>
      <c r="F43" s="95"/>
      <c r="G43" s="96"/>
      <c r="H43" s="97"/>
    </row>
    <row r="44" spans="1:13">
      <c r="A44" s="94"/>
      <c r="B44" s="395"/>
      <c r="C44" s="395"/>
      <c r="D44" s="395"/>
      <c r="E44" s="395"/>
      <c r="F44" s="95"/>
      <c r="G44" s="96"/>
      <c r="H44" s="97"/>
    </row>
    <row r="45" spans="1:13">
      <c r="A45" s="94"/>
      <c r="B45" s="395"/>
      <c r="C45" s="395"/>
      <c r="D45" s="395"/>
      <c r="E45" s="395"/>
      <c r="F45" s="95"/>
      <c r="G45" s="96"/>
      <c r="H45" s="97"/>
    </row>
    <row r="46" spans="1:13">
      <c r="A46" s="94"/>
      <c r="B46" s="395"/>
      <c r="C46" s="395"/>
      <c r="D46" s="395"/>
      <c r="E46" s="395"/>
      <c r="F46" s="95"/>
      <c r="G46" s="96"/>
      <c r="H46" s="97"/>
    </row>
    <row r="47" spans="1:13">
      <c r="A47" s="94"/>
      <c r="B47" s="395"/>
      <c r="C47" s="395"/>
      <c r="D47" s="395"/>
      <c r="E47" s="395"/>
      <c r="F47" s="95"/>
      <c r="G47" s="96"/>
      <c r="H47" s="97"/>
    </row>
    <row r="48" spans="1:13">
      <c r="A48" s="94"/>
      <c r="B48" s="395"/>
      <c r="C48" s="395"/>
      <c r="D48" s="395"/>
      <c r="E48" s="395"/>
      <c r="F48" s="95"/>
      <c r="G48" s="96"/>
      <c r="H48" s="97"/>
    </row>
    <row r="49" spans="1:8">
      <c r="A49" s="94"/>
      <c r="B49" s="395"/>
      <c r="C49" s="395"/>
      <c r="D49" s="395"/>
      <c r="E49" s="395"/>
      <c r="F49" s="95"/>
      <c r="G49" s="96"/>
      <c r="H49" s="97"/>
    </row>
  </sheetData>
  <sheetProtection insertRows="0"/>
  <mergeCells count="19">
    <mergeCell ref="B38:H38"/>
    <mergeCell ref="B40:H40"/>
    <mergeCell ref="B42:H42"/>
    <mergeCell ref="B43:E43"/>
    <mergeCell ref="B44:E44"/>
    <mergeCell ref="B45:E45"/>
    <mergeCell ref="B46:E46"/>
    <mergeCell ref="B47:E47"/>
    <mergeCell ref="B48:E48"/>
    <mergeCell ref="B49:E49"/>
    <mergeCell ref="I9:I10"/>
    <mergeCell ref="J9:J10"/>
    <mergeCell ref="K8:K10"/>
    <mergeCell ref="L8:L10"/>
    <mergeCell ref="A8:A10"/>
    <mergeCell ref="B8:B10"/>
    <mergeCell ref="C8:C10"/>
    <mergeCell ref="D9:D10"/>
    <mergeCell ref="E9:E10"/>
  </mergeCells>
  <printOptions horizontalCentered="1"/>
  <pageMargins left="0.35433070866141703" right="0.31496062992126" top="0.78740157480314998" bottom="0.43307086614173201" header="0.35433070866141703" footer="0.23622047244094499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workbookViewId="0">
      <selection activeCell="C20" sqref="C20"/>
    </sheetView>
  </sheetViews>
  <sheetFormatPr defaultColWidth="9"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26" t="s">
        <v>557</v>
      </c>
      <c r="B1" s="27"/>
      <c r="C1" s="27"/>
      <c r="D1" s="27"/>
      <c r="E1" s="27"/>
      <c r="F1" s="27"/>
      <c r="G1" s="27"/>
      <c r="H1" s="27"/>
      <c r="I1" s="27"/>
      <c r="J1" s="39"/>
    </row>
    <row r="2" spans="1:10" ht="15.75">
      <c r="A2" s="27" t="str">
        <f>CONCATENATE("на информацията, въведена в справките на ",UPPER(pdeName))</f>
        <v>на информацията, въведена в справките на КОРПОРАЦИЯ ЗА ТЕХНОЛОГИИ И ИНОВАЦИИ АД</v>
      </c>
      <c r="B2" s="27"/>
      <c r="C2" s="27"/>
      <c r="D2" s="27"/>
      <c r="E2" s="27"/>
      <c r="F2" s="27"/>
      <c r="G2" s="27"/>
      <c r="H2" s="27"/>
      <c r="I2" s="27"/>
      <c r="J2" s="39"/>
    </row>
    <row r="3" spans="1:10" ht="15.75">
      <c r="A3" s="27" t="str">
        <f>CONCATENATE("за периода от ",TEXT(startDate,"dd.mm.yyyy г.")," до ",TEXT(endDate,"dd.mm.yyyy г."))</f>
        <v>за периода от 01.01.2025 г. до 31.03.2025 г.</v>
      </c>
      <c r="B3" s="28"/>
      <c r="C3" s="28"/>
      <c r="D3" s="28"/>
      <c r="E3" s="28"/>
      <c r="F3" s="28"/>
      <c r="G3" s="28"/>
      <c r="H3" s="28"/>
      <c r="I3" s="28"/>
      <c r="J3" s="40"/>
    </row>
    <row r="5" spans="1:10" ht="25.5" customHeight="1">
      <c r="A5" s="29" t="s">
        <v>558</v>
      </c>
      <c r="B5" s="30" t="s">
        <v>559</v>
      </c>
      <c r="C5" s="31" t="s">
        <v>560</v>
      </c>
      <c r="D5" s="32" t="s">
        <v>561</v>
      </c>
      <c r="E5" s="31" t="s">
        <v>562</v>
      </c>
      <c r="F5" s="30" t="s">
        <v>563</v>
      </c>
      <c r="G5" s="29" t="s">
        <v>564</v>
      </c>
    </row>
    <row r="6" spans="1:10" ht="18.75" customHeight="1">
      <c r="A6" s="33" t="s">
        <v>565</v>
      </c>
      <c r="B6" s="34" t="s">
        <v>566</v>
      </c>
      <c r="C6" s="35">
        <f>'1-Баланс'!C95</f>
        <v>9257</v>
      </c>
      <c r="D6" s="36">
        <f t="shared" ref="D6:D15" si="0">C6-E6</f>
        <v>0</v>
      </c>
      <c r="E6" s="35">
        <f>'1-Баланс'!G95</f>
        <v>9257</v>
      </c>
      <c r="F6" s="37" t="s">
        <v>567</v>
      </c>
      <c r="G6" s="33" t="s">
        <v>565</v>
      </c>
    </row>
    <row r="7" spans="1:10" ht="18.75" customHeight="1">
      <c r="A7" s="33" t="s">
        <v>565</v>
      </c>
      <c r="B7" s="34" t="s">
        <v>568</v>
      </c>
      <c r="C7" s="35">
        <f>'1-Баланс'!G37</f>
        <v>3704</v>
      </c>
      <c r="D7" s="36">
        <f t="shared" si="0"/>
        <v>-2296</v>
      </c>
      <c r="E7" s="35">
        <f>'1-Баланс'!G18</f>
        <v>6000</v>
      </c>
      <c r="F7" s="37" t="s">
        <v>498</v>
      </c>
      <c r="G7" s="33" t="s">
        <v>565</v>
      </c>
    </row>
    <row r="8" spans="1:10" ht="18.75" customHeight="1">
      <c r="A8" s="33" t="s">
        <v>565</v>
      </c>
      <c r="B8" s="34" t="s">
        <v>569</v>
      </c>
      <c r="C8" s="35">
        <f>ABS('1-Баланс'!G32)-ABS('1-Баланс'!G33)</f>
        <v>-211</v>
      </c>
      <c r="D8" s="36">
        <f t="shared" si="0"/>
        <v>0</v>
      </c>
      <c r="E8" s="35">
        <f>ABS('2-Отчет за доходите'!C44)-ABS('2-Отчет за доходите'!G44)</f>
        <v>-211</v>
      </c>
      <c r="F8" s="37" t="s">
        <v>570</v>
      </c>
      <c r="G8" s="38" t="s">
        <v>571</v>
      </c>
    </row>
    <row r="9" spans="1:10" ht="18.75" customHeight="1">
      <c r="A9" s="33" t="s">
        <v>565</v>
      </c>
      <c r="B9" s="34" t="s">
        <v>572</v>
      </c>
      <c r="C9" s="35">
        <f>'1-Баланс'!D92</f>
        <v>546</v>
      </c>
      <c r="D9" s="36">
        <f t="shared" si="0"/>
        <v>0</v>
      </c>
      <c r="E9" s="35">
        <f>'3-Отчет за паричния поток'!C45</f>
        <v>546</v>
      </c>
      <c r="F9" s="37" t="s">
        <v>573</v>
      </c>
      <c r="G9" s="38" t="s">
        <v>574</v>
      </c>
    </row>
    <row r="10" spans="1:10" ht="18.75" customHeight="1">
      <c r="A10" s="33" t="s">
        <v>565</v>
      </c>
      <c r="B10" s="34" t="s">
        <v>575</v>
      </c>
      <c r="C10" s="35">
        <f>'1-Баланс'!C92</f>
        <v>161</v>
      </c>
      <c r="D10" s="36">
        <f t="shared" si="0"/>
        <v>0</v>
      </c>
      <c r="E10" s="35">
        <f>'3-Отчет за паричния поток'!C46</f>
        <v>161</v>
      </c>
      <c r="F10" s="37" t="s">
        <v>576</v>
      </c>
      <c r="G10" s="38" t="s">
        <v>574</v>
      </c>
    </row>
    <row r="11" spans="1:10" ht="18.75" customHeight="1">
      <c r="A11" s="33" t="s">
        <v>565</v>
      </c>
      <c r="B11" s="34" t="s">
        <v>568</v>
      </c>
      <c r="C11" s="35">
        <f>'1-Баланс'!G37</f>
        <v>3704</v>
      </c>
      <c r="D11" s="36">
        <f t="shared" si="0"/>
        <v>0</v>
      </c>
      <c r="E11" s="35">
        <f>'4-Отчет за собствения капитал'!L34</f>
        <v>3704</v>
      </c>
      <c r="F11" s="37" t="s">
        <v>577</v>
      </c>
      <c r="G11" s="38" t="s">
        <v>578</v>
      </c>
    </row>
    <row r="12" spans="1:10" ht="18.75" customHeight="1">
      <c r="A12" s="33" t="s">
        <v>565</v>
      </c>
      <c r="B12" s="34" t="s">
        <v>579</v>
      </c>
      <c r="C12" s="35">
        <f>'1-Баланс'!C36</f>
        <v>38</v>
      </c>
      <c r="D12" s="36" t="e">
        <f t="shared" si="0"/>
        <v>#REF!</v>
      </c>
      <c r="E12" s="35" t="e">
        <f>#REF!+#REF!</f>
        <v>#REF!</v>
      </c>
      <c r="F12" s="37" t="s">
        <v>580</v>
      </c>
      <c r="G12" s="38" t="s">
        <v>581</v>
      </c>
    </row>
    <row r="13" spans="1:10" ht="18.75" customHeight="1">
      <c r="A13" s="33" t="s">
        <v>565</v>
      </c>
      <c r="B13" s="34" t="s">
        <v>582</v>
      </c>
      <c r="C13" s="35">
        <f>'1-Баланс'!C37</f>
        <v>0</v>
      </c>
      <c r="D13" s="36" t="e">
        <f t="shared" si="0"/>
        <v>#REF!</v>
      </c>
      <c r="E13" s="35" t="e">
        <f>#REF!+#REF!</f>
        <v>#REF!</v>
      </c>
      <c r="F13" s="37" t="s">
        <v>583</v>
      </c>
      <c r="G13" s="38" t="s">
        <v>581</v>
      </c>
    </row>
    <row r="14" spans="1:10" ht="18.75" customHeight="1">
      <c r="A14" s="33" t="s">
        <v>565</v>
      </c>
      <c r="B14" s="34" t="s">
        <v>584</v>
      </c>
      <c r="C14" s="35">
        <f>'1-Баланс'!C38</f>
        <v>3</v>
      </c>
      <c r="D14" s="36" t="e">
        <f t="shared" si="0"/>
        <v>#REF!</v>
      </c>
      <c r="E14" s="35" t="e">
        <f>#REF!+#REF!</f>
        <v>#REF!</v>
      </c>
      <c r="F14" s="37" t="s">
        <v>585</v>
      </c>
      <c r="G14" s="38" t="s">
        <v>581</v>
      </c>
    </row>
    <row r="15" spans="1:10" ht="18.75" customHeight="1">
      <c r="A15" s="33" t="s">
        <v>565</v>
      </c>
      <c r="B15" s="34" t="s">
        <v>586</v>
      </c>
      <c r="C15" s="35">
        <f>'1-Баланс'!C39</f>
        <v>0</v>
      </c>
      <c r="D15" s="36" t="e">
        <f t="shared" si="0"/>
        <v>#REF!</v>
      </c>
      <c r="E15" s="35" t="e">
        <f>#REF!+#REF!</f>
        <v>#REF!</v>
      </c>
      <c r="F15" s="37" t="s">
        <v>587</v>
      </c>
      <c r="G15" s="38" t="s">
        <v>581</v>
      </c>
    </row>
    <row r="20" spans="3:3" ht="15.75">
      <c r="C20" s="1"/>
    </row>
  </sheetData>
  <sheetProtection insertRows="0"/>
  <pageMargins left="0.70866141732283505" right="0.70866141732283505" top="1.37" bottom="1.32" header="0.31496062992126" footer="0.31496062992126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workbookViewId="0">
      <selection activeCell="F13" sqref="F13"/>
    </sheetView>
  </sheetViews>
  <sheetFormatPr defaultColWidth="9" defaultRowHeight="15"/>
  <cols>
    <col min="1" max="1" width="4.28515625" customWidth="1"/>
    <col min="2" max="2" width="31.140625" customWidth="1"/>
    <col min="3" max="3" width="40" customWidth="1"/>
    <col min="4" max="5" width="18.5703125" customWidth="1"/>
  </cols>
  <sheetData>
    <row r="1" spans="1:6" ht="24" customHeight="1">
      <c r="A1" s="12" t="s">
        <v>588</v>
      </c>
      <c r="B1" s="12" t="s">
        <v>589</v>
      </c>
      <c r="C1" s="12" t="s">
        <v>590</v>
      </c>
      <c r="D1" s="12" t="s">
        <v>591</v>
      </c>
    </row>
    <row r="2" spans="1:6" ht="24" customHeight="1">
      <c r="A2" s="13" t="s">
        <v>592</v>
      </c>
      <c r="B2" s="14"/>
      <c r="C2" s="14"/>
      <c r="D2" s="15"/>
    </row>
    <row r="3" spans="1:6" ht="31.5">
      <c r="A3" s="16">
        <v>1</v>
      </c>
      <c r="B3" s="17" t="s">
        <v>593</v>
      </c>
      <c r="C3" s="18" t="s">
        <v>594</v>
      </c>
      <c r="D3" s="19">
        <f>(ABS('1-Баланс'!G32)-ABS('1-Баланс'!G33))/'2-Отчет за доходите'!G16</f>
        <v>-1.63565891472868</v>
      </c>
      <c r="E3" s="1"/>
    </row>
    <row r="4" spans="1:6" ht="31.5">
      <c r="A4" s="16">
        <v>2</v>
      </c>
      <c r="B4" s="17" t="s">
        <v>595</v>
      </c>
      <c r="C4" s="18" t="s">
        <v>596</v>
      </c>
      <c r="D4" s="19">
        <f>(ABS('1-Баланс'!G32)-ABS('1-Баланс'!G33))/'1-Баланс'!G37</f>
        <v>-5.6965442764578801E-2</v>
      </c>
    </row>
    <row r="5" spans="1:6" ht="31.5">
      <c r="A5" s="16">
        <v>3</v>
      </c>
      <c r="B5" s="17" t="s">
        <v>597</v>
      </c>
      <c r="C5" s="18" t="s">
        <v>598</v>
      </c>
      <c r="D5" s="19">
        <f>(ABS('1-Баланс'!G32)-ABS('1-Баланс'!G33))/('1-Баланс'!G56+'1-Баланс'!G79)</f>
        <v>-0.16082317073170699</v>
      </c>
    </row>
    <row r="6" spans="1:6" ht="31.5">
      <c r="A6" s="16">
        <v>4</v>
      </c>
      <c r="B6" s="17" t="s">
        <v>599</v>
      </c>
      <c r="C6" s="18" t="s">
        <v>600</v>
      </c>
      <c r="D6" s="19">
        <f>(ABS('1-Баланс'!G32)-ABS('1-Баланс'!G33))/('1-Баланс'!C95)</f>
        <v>-2.27935616290375E-2</v>
      </c>
    </row>
    <row r="7" spans="1:6" ht="24" customHeight="1">
      <c r="A7" s="13" t="s">
        <v>601</v>
      </c>
      <c r="B7" s="14"/>
      <c r="C7" s="14"/>
      <c r="D7" s="15"/>
    </row>
    <row r="8" spans="1:6" ht="31.5">
      <c r="A8" s="16">
        <v>5</v>
      </c>
      <c r="B8" s="17" t="s">
        <v>602</v>
      </c>
      <c r="C8" s="18" t="s">
        <v>603</v>
      </c>
      <c r="D8" s="20">
        <f>'2-Отчет за доходите'!G36/'2-Отчет за доходите'!C36</f>
        <v>0.45186640471512801</v>
      </c>
      <c r="F8" s="1"/>
    </row>
    <row r="9" spans="1:6" ht="24" customHeight="1">
      <c r="A9" s="13" t="s">
        <v>604</v>
      </c>
      <c r="B9" s="14"/>
      <c r="C9" s="14"/>
      <c r="D9" s="15"/>
    </row>
    <row r="10" spans="1:6" ht="31.5">
      <c r="A10" s="16">
        <v>6</v>
      </c>
      <c r="B10" s="17" t="s">
        <v>605</v>
      </c>
      <c r="C10" s="18" t="s">
        <v>606</v>
      </c>
      <c r="D10" s="20">
        <f>'1-Баланс'!C94/'1-Баланс'!G79</f>
        <v>2.2000000000000002</v>
      </c>
    </row>
    <row r="11" spans="1:6" ht="63">
      <c r="A11" s="16">
        <v>7</v>
      </c>
      <c r="B11" s="17" t="s">
        <v>607</v>
      </c>
      <c r="C11" s="18" t="s">
        <v>608</v>
      </c>
      <c r="D11" s="20">
        <f>('1-Баланс'!C76+'1-Баланс'!C85+'1-Баланс'!C92)/'1-Баланс'!G79</f>
        <v>2.16835443037975</v>
      </c>
    </row>
    <row r="12" spans="1:6" ht="47.25">
      <c r="A12" s="16">
        <v>8</v>
      </c>
      <c r="B12" s="17" t="s">
        <v>609</v>
      </c>
      <c r="C12" s="18" t="s">
        <v>610</v>
      </c>
      <c r="D12" s="20">
        <f>('1-Баланс'!C85+'1-Баланс'!C92)/'1-Баланс'!G79</f>
        <v>0.215189873417722</v>
      </c>
    </row>
    <row r="13" spans="1:6" ht="31.5">
      <c r="A13" s="16">
        <v>9</v>
      </c>
      <c r="B13" s="17" t="s">
        <v>611</v>
      </c>
      <c r="C13" s="18" t="s">
        <v>612</v>
      </c>
      <c r="D13" s="20">
        <f>'1-Баланс'!C92/'1-Баланс'!G79</f>
        <v>0.20379746835442999</v>
      </c>
      <c r="F13" s="1"/>
    </row>
    <row r="14" spans="1:6" ht="24" customHeight="1">
      <c r="A14" s="13" t="s">
        <v>613</v>
      </c>
      <c r="B14" s="14"/>
      <c r="C14" s="14"/>
      <c r="D14" s="15"/>
    </row>
    <row r="15" spans="1:6" ht="31.5">
      <c r="A15" s="16">
        <v>10</v>
      </c>
      <c r="B15" s="17" t="s">
        <v>614</v>
      </c>
      <c r="C15" s="18" t="s">
        <v>615</v>
      </c>
      <c r="D15" s="20">
        <f>'2-Отчет за доходите'!G16/('1-Баланс'!C20+'1-Баланс'!C21+'1-Баланс'!C22+'1-Баланс'!C28+'1-Баланс'!C65)</f>
        <v>1.7505767403989701E-2</v>
      </c>
    </row>
    <row r="16" spans="1:6" ht="31.5">
      <c r="A16" s="21">
        <v>11</v>
      </c>
      <c r="B16" s="17" t="s">
        <v>613</v>
      </c>
      <c r="C16" s="18" t="s">
        <v>616</v>
      </c>
      <c r="D16" s="22">
        <f>'2-Отчет за доходите'!G16/('1-Баланс'!C95)</f>
        <v>1.3935400237658E-2</v>
      </c>
    </row>
    <row r="17" spans="1:5" ht="24" customHeight="1">
      <c r="A17" s="13" t="s">
        <v>617</v>
      </c>
      <c r="B17" s="14"/>
      <c r="C17" s="14"/>
      <c r="D17" s="15"/>
    </row>
    <row r="18" spans="1:5" ht="31.5">
      <c r="A18" s="16">
        <v>12</v>
      </c>
      <c r="B18" s="17" t="s">
        <v>618</v>
      </c>
      <c r="C18" s="18" t="s">
        <v>619</v>
      </c>
      <c r="D18" s="20">
        <f>'1-Баланс'!G56/('1-Баланс'!G37+'1-Баланс'!G56)</f>
        <v>0.12352106010411699</v>
      </c>
    </row>
    <row r="19" spans="1:5" ht="31.5">
      <c r="A19" s="16">
        <v>13</v>
      </c>
      <c r="B19" s="17" t="s">
        <v>620</v>
      </c>
      <c r="C19" s="18" t="s">
        <v>621</v>
      </c>
      <c r="D19" s="20">
        <f>D4/D5</f>
        <v>0.35421166306695501</v>
      </c>
    </row>
    <row r="20" spans="1:5" ht="31.5">
      <c r="A20" s="16">
        <v>14</v>
      </c>
      <c r="B20" s="17" t="s">
        <v>622</v>
      </c>
      <c r="C20" s="18" t="s">
        <v>623</v>
      </c>
      <c r="D20" s="20">
        <f>D6/D5</f>
        <v>0.141730582262072</v>
      </c>
    </row>
    <row r="21" spans="1:5" ht="38.25" customHeight="1">
      <c r="A21" s="16">
        <v>15</v>
      </c>
      <c r="B21" s="17" t="s">
        <v>624</v>
      </c>
      <c r="C21" s="18" t="s">
        <v>625</v>
      </c>
      <c r="D21" s="23">
        <f>'2-Отчет за доходите'!C37+'2-Отчет за доходите'!C25</f>
        <v>15</v>
      </c>
      <c r="E21" s="24"/>
    </row>
    <row r="22" spans="1:5" ht="47.25">
      <c r="A22" s="16">
        <v>16</v>
      </c>
      <c r="B22" s="17" t="s">
        <v>626</v>
      </c>
      <c r="C22" s="18" t="s">
        <v>627</v>
      </c>
      <c r="D22" s="25">
        <f>D21/'1-Баланс'!G37</f>
        <v>4.0496760259179296E-3</v>
      </c>
    </row>
    <row r="23" spans="1:5" ht="31.5">
      <c r="A23" s="16">
        <v>17</v>
      </c>
      <c r="B23" s="17" t="s">
        <v>628</v>
      </c>
      <c r="C23" s="18" t="s">
        <v>629</v>
      </c>
      <c r="D23" s="25">
        <f>(D21+'2-Отчет за доходите'!C14)/'2-Отчет за доходите'!G31</f>
        <v>0.247826086956522</v>
      </c>
    </row>
    <row r="24" spans="1:5" ht="31.5">
      <c r="A24" s="16">
        <v>18</v>
      </c>
      <c r="B24" s="17" t="s">
        <v>630</v>
      </c>
      <c r="C24" s="18" t="s">
        <v>631</v>
      </c>
      <c r="D24" s="25">
        <f>('1-Баланс'!G56+'1-Баланс'!G79)/(D21+'2-Отчет за доходите'!C14)</f>
        <v>23.017543859649098</v>
      </c>
    </row>
  </sheetData>
  <sheetProtection insertRows="0"/>
  <pageMargins left="0.70866141732283505" right="0.70866141732283505" top="0.74803149606299202" bottom="0.74803149606299202" header="0.31496062992126" footer="0.31496062992126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workbookViewId="0">
      <selection activeCell="J4" sqref="J4"/>
    </sheetView>
  </sheetViews>
  <sheetFormatPr defaultColWidth="9.140625" defaultRowHeight="15.75"/>
  <cols>
    <col min="1" max="1" width="16.5703125" style="3" customWidth="1"/>
    <col min="2" max="2" width="12.140625" style="3" customWidth="1"/>
    <col min="3" max="3" width="14.28515625" style="3" customWidth="1"/>
    <col min="4" max="4" width="14.140625" style="3" customWidth="1"/>
    <col min="5" max="5" width="16.7109375" style="3" customWidth="1"/>
    <col min="6" max="6" width="53.140625" style="3" customWidth="1"/>
    <col min="7" max="7" width="16" style="3" customWidth="1"/>
    <col min="8" max="8" width="15.7109375" style="3" customWidth="1"/>
    <col min="9" max="16384" width="9.140625" style="3"/>
  </cols>
  <sheetData>
    <row r="1" spans="1:14">
      <c r="A1" s="4" t="s">
        <v>632</v>
      </c>
      <c r="B1" s="4" t="s">
        <v>633</v>
      </c>
      <c r="C1" s="4" t="s">
        <v>634</v>
      </c>
      <c r="D1" s="5" t="s">
        <v>635</v>
      </c>
      <c r="E1" s="5" t="s">
        <v>636</v>
      </c>
      <c r="F1" s="5" t="s">
        <v>637</v>
      </c>
      <c r="G1" s="5" t="s">
        <v>638</v>
      </c>
      <c r="H1" s="5" t="s">
        <v>639</v>
      </c>
      <c r="N1" s="9" t="s">
        <v>640</v>
      </c>
    </row>
    <row r="2" spans="1:14" s="2" customFormat="1">
      <c r="C2" s="6"/>
      <c r="F2" s="7" t="s">
        <v>641</v>
      </c>
    </row>
    <row r="3" spans="1:14">
      <c r="A3" s="3" t="str">
        <f t="shared" ref="A3:A34" si="0">pdeName</f>
        <v>КОРПОРАЦИЯ ЗА ТЕХНОЛОГИИ И ИНОВАЦИИ АД</v>
      </c>
      <c r="B3" s="3" t="str">
        <f t="shared" ref="B3:B34" si="1">pdeBulstat</f>
        <v>115086942</v>
      </c>
      <c r="C3" s="8">
        <f t="shared" ref="C3:C34" si="2">endDate</f>
        <v>45747</v>
      </c>
      <c r="D3" s="3" t="s">
        <v>54</v>
      </c>
      <c r="E3" s="3">
        <v>1</v>
      </c>
      <c r="F3" s="3" t="s">
        <v>53</v>
      </c>
      <c r="G3" s="3" t="s">
        <v>642</v>
      </c>
      <c r="H3" s="3">
        <f>'1-Баланс'!C12</f>
        <v>1259</v>
      </c>
    </row>
    <row r="4" spans="1:14">
      <c r="A4" s="3" t="str">
        <f t="shared" si="0"/>
        <v>КОРПОРАЦИЯ ЗА ТЕХНОЛОГИИ И ИНОВАЦИИ АД</v>
      </c>
      <c r="B4" s="3" t="str">
        <f t="shared" si="1"/>
        <v>115086942</v>
      </c>
      <c r="C4" s="8">
        <f t="shared" si="2"/>
        <v>45747</v>
      </c>
      <c r="D4" s="3" t="s">
        <v>58</v>
      </c>
      <c r="E4" s="3">
        <v>1</v>
      </c>
      <c r="F4" s="3" t="s">
        <v>57</v>
      </c>
      <c r="G4" s="3" t="s">
        <v>642</v>
      </c>
      <c r="H4" s="3">
        <f>'1-Баланс'!C13</f>
        <v>262</v>
      </c>
      <c r="J4" s="1"/>
    </row>
    <row r="5" spans="1:14">
      <c r="A5" s="3" t="str">
        <f t="shared" si="0"/>
        <v>КОРПОРАЦИЯ ЗА ТЕХНОЛОГИИ И ИНОВАЦИИ АД</v>
      </c>
      <c r="B5" s="3" t="str">
        <f t="shared" si="1"/>
        <v>115086942</v>
      </c>
      <c r="C5" s="8">
        <f t="shared" si="2"/>
        <v>45747</v>
      </c>
      <c r="D5" s="3" t="s">
        <v>62</v>
      </c>
      <c r="E5" s="3">
        <v>1</v>
      </c>
      <c r="F5" s="3" t="s">
        <v>61</v>
      </c>
      <c r="G5" s="3" t="s">
        <v>642</v>
      </c>
      <c r="H5" s="3">
        <f>'1-Баланс'!C14</f>
        <v>1</v>
      </c>
    </row>
    <row r="6" spans="1:14">
      <c r="A6" s="3" t="str">
        <f t="shared" si="0"/>
        <v>КОРПОРАЦИЯ ЗА ТЕХНОЛОГИИ И ИНОВАЦИИ АД</v>
      </c>
      <c r="B6" s="3" t="str">
        <f t="shared" si="1"/>
        <v>115086942</v>
      </c>
      <c r="C6" s="8">
        <f t="shared" si="2"/>
        <v>45747</v>
      </c>
      <c r="D6" s="3" t="s">
        <v>66</v>
      </c>
      <c r="E6" s="3">
        <v>1</v>
      </c>
      <c r="F6" s="3" t="s">
        <v>65</v>
      </c>
      <c r="G6" s="3" t="s">
        <v>642</v>
      </c>
      <c r="H6" s="3">
        <f>'1-Баланс'!C15</f>
        <v>100</v>
      </c>
    </row>
    <row r="7" spans="1:14">
      <c r="A7" s="3" t="str">
        <f t="shared" si="0"/>
        <v>КОРПОРАЦИЯ ЗА ТЕХНОЛОГИИ И ИНОВАЦИИ АД</v>
      </c>
      <c r="B7" s="3" t="str">
        <f t="shared" si="1"/>
        <v>115086942</v>
      </c>
      <c r="C7" s="8">
        <f t="shared" si="2"/>
        <v>45747</v>
      </c>
      <c r="D7" s="3" t="s">
        <v>70</v>
      </c>
      <c r="E7" s="3">
        <v>1</v>
      </c>
      <c r="F7" s="3" t="s">
        <v>69</v>
      </c>
      <c r="G7" s="3" t="s">
        <v>642</v>
      </c>
      <c r="H7" s="3">
        <f>'1-Баланс'!C16</f>
        <v>1</v>
      </c>
    </row>
    <row r="8" spans="1:14">
      <c r="A8" s="3" t="str">
        <f t="shared" si="0"/>
        <v>КОРПОРАЦИЯ ЗА ТЕХНОЛОГИИ И ИНОВАЦИИ АД</v>
      </c>
      <c r="B8" s="3" t="str">
        <f t="shared" si="1"/>
        <v>115086942</v>
      </c>
      <c r="C8" s="8">
        <f t="shared" si="2"/>
        <v>45747</v>
      </c>
      <c r="D8" s="3" t="s">
        <v>74</v>
      </c>
      <c r="E8" s="3">
        <v>1</v>
      </c>
      <c r="F8" s="3" t="s">
        <v>73</v>
      </c>
      <c r="G8" s="3" t="s">
        <v>642</v>
      </c>
      <c r="H8" s="3">
        <f>'1-Баланс'!C17</f>
        <v>0</v>
      </c>
    </row>
    <row r="9" spans="1:14">
      <c r="A9" s="3" t="str">
        <f t="shared" si="0"/>
        <v>КОРПОРАЦИЯ ЗА ТЕХНОЛОГИИ И ИНОВАЦИИ АД</v>
      </c>
      <c r="B9" s="3" t="str">
        <f t="shared" si="1"/>
        <v>115086942</v>
      </c>
      <c r="C9" s="8">
        <f t="shared" si="2"/>
        <v>45747</v>
      </c>
      <c r="D9" s="3" t="s">
        <v>78</v>
      </c>
      <c r="E9" s="3">
        <v>1</v>
      </c>
      <c r="F9" s="3" t="s">
        <v>77</v>
      </c>
      <c r="G9" s="3" t="s">
        <v>642</v>
      </c>
      <c r="H9" s="3">
        <f>'1-Баланс'!C18</f>
        <v>1342</v>
      </c>
    </row>
    <row r="10" spans="1:14">
      <c r="A10" s="3" t="str">
        <f t="shared" si="0"/>
        <v>КОРПОРАЦИЯ ЗА ТЕХНОЛОГИИ И ИНОВАЦИИ АД</v>
      </c>
      <c r="B10" s="3" t="str">
        <f t="shared" si="1"/>
        <v>115086942</v>
      </c>
      <c r="C10" s="8">
        <f t="shared" si="2"/>
        <v>45747</v>
      </c>
      <c r="D10" s="3" t="s">
        <v>82</v>
      </c>
      <c r="E10" s="3">
        <v>1</v>
      </c>
      <c r="F10" s="3" t="s">
        <v>81</v>
      </c>
      <c r="G10" s="3" t="s">
        <v>642</v>
      </c>
      <c r="H10" s="3">
        <f>'1-Баланс'!C19</f>
        <v>70</v>
      </c>
    </row>
    <row r="11" spans="1:14">
      <c r="A11" s="3" t="str">
        <f t="shared" si="0"/>
        <v>КОРПОРАЦИЯ ЗА ТЕХНОЛОГИИ И ИНОВАЦИИ АД</v>
      </c>
      <c r="B11" s="3" t="str">
        <f t="shared" si="1"/>
        <v>115086942</v>
      </c>
      <c r="C11" s="8">
        <f t="shared" si="2"/>
        <v>45747</v>
      </c>
      <c r="D11" s="3" t="s">
        <v>85</v>
      </c>
      <c r="E11" s="3">
        <v>1</v>
      </c>
      <c r="F11" s="3" t="s">
        <v>51</v>
      </c>
      <c r="G11" s="3" t="s">
        <v>642</v>
      </c>
      <c r="H11" s="3">
        <f>'1-Баланс'!C20</f>
        <v>3035</v>
      </c>
    </row>
    <row r="12" spans="1:14">
      <c r="A12" s="3" t="str">
        <f t="shared" si="0"/>
        <v>КОРПОРАЦИЯ ЗА ТЕХНОЛОГИИ И ИНОВАЦИИ АД</v>
      </c>
      <c r="B12" s="3" t="str">
        <f t="shared" si="1"/>
        <v>115086942</v>
      </c>
      <c r="C12" s="8">
        <f t="shared" si="2"/>
        <v>45747</v>
      </c>
      <c r="D12" s="3" t="s">
        <v>89</v>
      </c>
      <c r="E12" s="3">
        <v>1</v>
      </c>
      <c r="F12" s="3" t="s">
        <v>88</v>
      </c>
      <c r="G12" s="3" t="s">
        <v>642</v>
      </c>
      <c r="H12" s="3">
        <f>'1-Баланс'!C21</f>
        <v>3851</v>
      </c>
    </row>
    <row r="13" spans="1:14">
      <c r="A13" s="3" t="str">
        <f t="shared" si="0"/>
        <v>КОРПОРАЦИЯ ЗА ТЕХНОЛОГИИ И ИНОВАЦИИ АД</v>
      </c>
      <c r="B13" s="3" t="str">
        <f t="shared" si="1"/>
        <v>115086942</v>
      </c>
      <c r="C13" s="8">
        <f t="shared" si="2"/>
        <v>45747</v>
      </c>
      <c r="D13" s="3" t="s">
        <v>93</v>
      </c>
      <c r="E13" s="3">
        <v>1</v>
      </c>
      <c r="F13" s="3" t="s">
        <v>92</v>
      </c>
      <c r="G13" s="3" t="s">
        <v>642</v>
      </c>
      <c r="H13" s="3">
        <f>'1-Баланс'!C22</f>
        <v>0</v>
      </c>
    </row>
    <row r="14" spans="1:14">
      <c r="A14" s="3" t="str">
        <f t="shared" si="0"/>
        <v>КОРПОРАЦИЯ ЗА ТЕХНОЛОГИИ И ИНОВАЦИИ АД</v>
      </c>
      <c r="B14" s="3" t="str">
        <f t="shared" si="1"/>
        <v>115086942</v>
      </c>
      <c r="C14" s="8">
        <f t="shared" si="2"/>
        <v>45747</v>
      </c>
      <c r="D14" s="3" t="s">
        <v>100</v>
      </c>
      <c r="E14" s="3">
        <v>1</v>
      </c>
      <c r="F14" s="3" t="s">
        <v>99</v>
      </c>
      <c r="G14" s="3" t="s">
        <v>642</v>
      </c>
      <c r="H14" s="3">
        <f>'1-Баланс'!C24</f>
        <v>0</v>
      </c>
    </row>
    <row r="15" spans="1:14">
      <c r="A15" s="3" t="str">
        <f t="shared" si="0"/>
        <v>КОРПОРАЦИЯ ЗА ТЕХНОЛОГИИ И ИНОВАЦИИ АД</v>
      </c>
      <c r="B15" s="3" t="str">
        <f t="shared" si="1"/>
        <v>115086942</v>
      </c>
      <c r="C15" s="8">
        <f t="shared" si="2"/>
        <v>45747</v>
      </c>
      <c r="D15" s="3" t="s">
        <v>104</v>
      </c>
      <c r="E15" s="3">
        <v>1</v>
      </c>
      <c r="F15" s="3" t="s">
        <v>103</v>
      </c>
      <c r="G15" s="3" t="s">
        <v>642</v>
      </c>
      <c r="H15" s="3">
        <f>'1-Баланс'!C25</f>
        <v>0</v>
      </c>
    </row>
    <row r="16" spans="1:14">
      <c r="A16" s="3" t="str">
        <f t="shared" si="0"/>
        <v>КОРПОРАЦИЯ ЗА ТЕХНОЛОГИИ И ИНОВАЦИИ АД</v>
      </c>
      <c r="B16" s="3" t="str">
        <f t="shared" si="1"/>
        <v>115086942</v>
      </c>
      <c r="C16" s="8">
        <f t="shared" si="2"/>
        <v>45747</v>
      </c>
      <c r="D16" s="3" t="s">
        <v>108</v>
      </c>
      <c r="E16" s="3">
        <v>1</v>
      </c>
      <c r="F16" s="3" t="s">
        <v>107</v>
      </c>
      <c r="G16" s="3" t="s">
        <v>642</v>
      </c>
      <c r="H16" s="3">
        <f>'1-Баланс'!C26</f>
        <v>0</v>
      </c>
    </row>
    <row r="17" spans="1:8">
      <c r="A17" s="3" t="str">
        <f t="shared" si="0"/>
        <v>КОРПОРАЦИЯ ЗА ТЕХНОЛОГИИ И ИНОВАЦИИ АД</v>
      </c>
      <c r="B17" s="3" t="str">
        <f t="shared" si="1"/>
        <v>115086942</v>
      </c>
      <c r="C17" s="8">
        <f t="shared" si="2"/>
        <v>45747</v>
      </c>
      <c r="D17" s="3" t="s">
        <v>112</v>
      </c>
      <c r="E17" s="3">
        <v>1</v>
      </c>
      <c r="F17" s="3" t="s">
        <v>111</v>
      </c>
      <c r="G17" s="3" t="s">
        <v>642</v>
      </c>
      <c r="H17" s="3">
        <f>'1-Баланс'!C27</f>
        <v>458</v>
      </c>
    </row>
    <row r="18" spans="1:8">
      <c r="A18" s="3" t="str">
        <f t="shared" si="0"/>
        <v>КОРПОРАЦИЯ ЗА ТЕХНОЛОГИИ И ИНОВАЦИИ АД</v>
      </c>
      <c r="B18" s="3" t="str">
        <f t="shared" si="1"/>
        <v>115086942</v>
      </c>
      <c r="C18" s="8">
        <f t="shared" si="2"/>
        <v>45747</v>
      </c>
      <c r="D18" s="3" t="s">
        <v>115</v>
      </c>
      <c r="E18" s="3">
        <v>1</v>
      </c>
      <c r="F18" s="3" t="s">
        <v>96</v>
      </c>
      <c r="G18" s="3" t="s">
        <v>642</v>
      </c>
      <c r="H18" s="3">
        <f>'1-Баланс'!C28</f>
        <v>458</v>
      </c>
    </row>
    <row r="19" spans="1:8">
      <c r="A19" s="3" t="str">
        <f t="shared" si="0"/>
        <v>КОРПОРАЦИЯ ЗА ТЕХНОЛОГИИ И ИНОВАЦИИ АД</v>
      </c>
      <c r="B19" s="3" t="str">
        <f t="shared" si="1"/>
        <v>115086942</v>
      </c>
      <c r="C19" s="8">
        <f t="shared" si="2"/>
        <v>45747</v>
      </c>
      <c r="D19" s="3" t="s">
        <v>124</v>
      </c>
      <c r="E19" s="3">
        <v>1</v>
      </c>
      <c r="F19" s="3" t="s">
        <v>123</v>
      </c>
      <c r="G19" s="3" t="s">
        <v>642</v>
      </c>
      <c r="H19" s="3">
        <f>'1-Баланс'!C31</f>
        <v>0</v>
      </c>
    </row>
    <row r="20" spans="1:8">
      <c r="A20" s="3" t="str">
        <f t="shared" si="0"/>
        <v>КОРПОРАЦИЯ ЗА ТЕХНОЛОГИИ И ИНОВАЦИИ АД</v>
      </c>
      <c r="B20" s="3" t="str">
        <f t="shared" si="1"/>
        <v>115086942</v>
      </c>
      <c r="C20" s="8">
        <f t="shared" si="2"/>
        <v>45747</v>
      </c>
      <c r="D20" s="3" t="s">
        <v>128</v>
      </c>
      <c r="E20" s="3">
        <v>1</v>
      </c>
      <c r="F20" s="3" t="s">
        <v>127</v>
      </c>
      <c r="G20" s="3" t="s">
        <v>642</v>
      </c>
      <c r="H20" s="3">
        <f>'1-Баланс'!C32</f>
        <v>0</v>
      </c>
    </row>
    <row r="21" spans="1:8">
      <c r="A21" s="3" t="str">
        <f t="shared" si="0"/>
        <v>КОРПОРАЦИЯ ЗА ТЕХНОЛОГИИ И ИНОВАЦИИ АД</v>
      </c>
      <c r="B21" s="3" t="str">
        <f t="shared" si="1"/>
        <v>115086942</v>
      </c>
      <c r="C21" s="8">
        <f t="shared" si="2"/>
        <v>45747</v>
      </c>
      <c r="D21" s="3" t="s">
        <v>132</v>
      </c>
      <c r="E21" s="3">
        <v>1</v>
      </c>
      <c r="F21" s="3" t="s">
        <v>120</v>
      </c>
      <c r="G21" s="3" t="s">
        <v>642</v>
      </c>
      <c r="H21" s="3">
        <f>'1-Баланс'!C33</f>
        <v>0</v>
      </c>
    </row>
    <row r="22" spans="1:8">
      <c r="A22" s="3" t="str">
        <f t="shared" si="0"/>
        <v>КОРПОРАЦИЯ ЗА ТЕХНОЛОГИИ И ИНОВАЦИИ АД</v>
      </c>
      <c r="B22" s="3" t="str">
        <f t="shared" si="1"/>
        <v>115086942</v>
      </c>
      <c r="C22" s="8">
        <f t="shared" si="2"/>
        <v>45747</v>
      </c>
      <c r="D22" s="3" t="s">
        <v>139</v>
      </c>
      <c r="E22" s="3">
        <v>1</v>
      </c>
      <c r="F22" s="3" t="s">
        <v>138</v>
      </c>
      <c r="G22" s="3" t="s">
        <v>642</v>
      </c>
      <c r="H22" s="3">
        <f>'1-Баланс'!C35</f>
        <v>41</v>
      </c>
    </row>
    <row r="23" spans="1:8">
      <c r="A23" s="3" t="str">
        <f t="shared" si="0"/>
        <v>КОРПОРАЦИЯ ЗА ТЕХНОЛОГИИ И ИНОВАЦИИ АД</v>
      </c>
      <c r="B23" s="3" t="str">
        <f t="shared" si="1"/>
        <v>115086942</v>
      </c>
      <c r="C23" s="8">
        <f t="shared" si="2"/>
        <v>45747</v>
      </c>
      <c r="D23" s="3" t="s">
        <v>141</v>
      </c>
      <c r="E23" s="3">
        <v>1</v>
      </c>
      <c r="F23" s="3" t="s">
        <v>140</v>
      </c>
      <c r="G23" s="3" t="s">
        <v>642</v>
      </c>
      <c r="H23" s="3">
        <f>'1-Баланс'!C36</f>
        <v>38</v>
      </c>
    </row>
    <row r="24" spans="1:8">
      <c r="A24" s="3" t="str">
        <f t="shared" si="0"/>
        <v>КОРПОРАЦИЯ ЗА ТЕХНОЛОГИИ И ИНОВАЦИИ АД</v>
      </c>
      <c r="B24" s="3" t="str">
        <f t="shared" si="1"/>
        <v>115086942</v>
      </c>
      <c r="C24" s="8">
        <f t="shared" si="2"/>
        <v>45747</v>
      </c>
      <c r="D24" s="3" t="s">
        <v>143</v>
      </c>
      <c r="E24" s="3">
        <v>1</v>
      </c>
      <c r="F24" s="3" t="s">
        <v>142</v>
      </c>
      <c r="G24" s="3" t="s">
        <v>642</v>
      </c>
      <c r="H24" s="3">
        <f>'1-Баланс'!C37</f>
        <v>0</v>
      </c>
    </row>
    <row r="25" spans="1:8">
      <c r="A25" s="3" t="str">
        <f t="shared" si="0"/>
        <v>КОРПОРАЦИЯ ЗА ТЕХНОЛОГИИ И ИНОВАЦИИ АД</v>
      </c>
      <c r="B25" s="3" t="str">
        <f t="shared" si="1"/>
        <v>115086942</v>
      </c>
      <c r="C25" s="8">
        <f t="shared" si="2"/>
        <v>45747</v>
      </c>
      <c r="D25" s="3" t="s">
        <v>147</v>
      </c>
      <c r="E25" s="3">
        <v>1</v>
      </c>
      <c r="F25" s="3" t="s">
        <v>146</v>
      </c>
      <c r="G25" s="3" t="s">
        <v>642</v>
      </c>
      <c r="H25" s="3">
        <f>'1-Баланс'!C38</f>
        <v>3</v>
      </c>
    </row>
    <row r="26" spans="1:8">
      <c r="A26" s="3" t="str">
        <f t="shared" si="0"/>
        <v>КОРПОРАЦИЯ ЗА ТЕХНОЛОГИИ И ИНОВАЦИИ АД</v>
      </c>
      <c r="B26" s="3" t="str">
        <f t="shared" si="1"/>
        <v>115086942</v>
      </c>
      <c r="C26" s="8">
        <f t="shared" si="2"/>
        <v>45747</v>
      </c>
      <c r="D26" s="3" t="s">
        <v>149</v>
      </c>
      <c r="E26" s="3">
        <v>1</v>
      </c>
      <c r="F26" s="3" t="s">
        <v>148</v>
      </c>
      <c r="G26" s="3" t="s">
        <v>642</v>
      </c>
      <c r="H26" s="3">
        <f>'1-Баланс'!C39</f>
        <v>0</v>
      </c>
    </row>
    <row r="27" spans="1:8">
      <c r="A27" s="3" t="str">
        <f t="shared" si="0"/>
        <v>КОРПОРАЦИЯ ЗА ТЕХНОЛОГИИ И ИНОВАЦИИ АД</v>
      </c>
      <c r="B27" s="3" t="str">
        <f t="shared" si="1"/>
        <v>115086942</v>
      </c>
      <c r="C27" s="8">
        <f t="shared" si="2"/>
        <v>45747</v>
      </c>
      <c r="D27" s="3" t="s">
        <v>151</v>
      </c>
      <c r="E27" s="3">
        <v>1</v>
      </c>
      <c r="F27" s="3" t="s">
        <v>150</v>
      </c>
      <c r="G27" s="3" t="s">
        <v>642</v>
      </c>
      <c r="H27" s="3">
        <f>'1-Баланс'!C40</f>
        <v>0</v>
      </c>
    </row>
    <row r="28" spans="1:8">
      <c r="A28" s="3" t="str">
        <f t="shared" si="0"/>
        <v>КОРПОРАЦИЯ ЗА ТЕХНОЛОГИИ И ИНОВАЦИИ АД</v>
      </c>
      <c r="B28" s="3" t="str">
        <f t="shared" si="1"/>
        <v>115086942</v>
      </c>
      <c r="C28" s="8">
        <f t="shared" si="2"/>
        <v>45747</v>
      </c>
      <c r="D28" s="3" t="s">
        <v>155</v>
      </c>
      <c r="E28" s="3">
        <v>1</v>
      </c>
      <c r="F28" s="3" t="s">
        <v>154</v>
      </c>
      <c r="G28" s="3" t="s">
        <v>642</v>
      </c>
      <c r="H28" s="3">
        <f>'1-Баланс'!C41</f>
        <v>0</v>
      </c>
    </row>
    <row r="29" spans="1:8">
      <c r="A29" s="3" t="str">
        <f t="shared" si="0"/>
        <v>КОРПОРАЦИЯ ЗА ТЕХНОЛОГИИ И ИНОВАЦИИ АД</v>
      </c>
      <c r="B29" s="3" t="str">
        <f t="shared" si="1"/>
        <v>115086942</v>
      </c>
      <c r="C29" s="8">
        <f t="shared" si="2"/>
        <v>45747</v>
      </c>
      <c r="D29" s="3" t="s">
        <v>157</v>
      </c>
      <c r="E29" s="3">
        <v>1</v>
      </c>
      <c r="F29" s="3" t="s">
        <v>156</v>
      </c>
      <c r="G29" s="3" t="s">
        <v>642</v>
      </c>
      <c r="H29" s="3">
        <f>'1-Баланс'!C42</f>
        <v>0</v>
      </c>
    </row>
    <row r="30" spans="1:8">
      <c r="A30" s="3" t="str">
        <f t="shared" si="0"/>
        <v>КОРПОРАЦИЯ ЗА ТЕХНОЛОГИИ И ИНОВАЦИИ АД</v>
      </c>
      <c r="B30" s="3" t="str">
        <f t="shared" si="1"/>
        <v>115086942</v>
      </c>
      <c r="C30" s="8">
        <f t="shared" si="2"/>
        <v>45747</v>
      </c>
      <c r="D30" s="3" t="s">
        <v>160</v>
      </c>
      <c r="E30" s="3">
        <v>1</v>
      </c>
      <c r="F30" s="3" t="s">
        <v>159</v>
      </c>
      <c r="G30" s="3" t="s">
        <v>642</v>
      </c>
      <c r="H30" s="3">
        <f>'1-Баланс'!C43</f>
        <v>0</v>
      </c>
    </row>
    <row r="31" spans="1:8">
      <c r="A31" s="3" t="str">
        <f t="shared" si="0"/>
        <v>КОРПОРАЦИЯ ЗА ТЕХНОЛОГИИ И ИНОВАЦИИ АД</v>
      </c>
      <c r="B31" s="3" t="str">
        <f t="shared" si="1"/>
        <v>115086942</v>
      </c>
      <c r="C31" s="8">
        <f t="shared" si="2"/>
        <v>45747</v>
      </c>
      <c r="D31" s="3" t="s">
        <v>163</v>
      </c>
      <c r="E31" s="3">
        <v>1</v>
      </c>
      <c r="F31" s="3" t="s">
        <v>162</v>
      </c>
      <c r="G31" s="3" t="s">
        <v>642</v>
      </c>
      <c r="H31" s="3">
        <f>'1-Баланс'!C44</f>
        <v>0</v>
      </c>
    </row>
    <row r="32" spans="1:8">
      <c r="A32" s="3" t="str">
        <f t="shared" si="0"/>
        <v>КОРПОРАЦИЯ ЗА ТЕХНОЛОГИИ И ИНОВАЦИИ АД</v>
      </c>
      <c r="B32" s="3" t="str">
        <f t="shared" si="1"/>
        <v>115086942</v>
      </c>
      <c r="C32" s="8">
        <f t="shared" si="2"/>
        <v>45747</v>
      </c>
      <c r="D32" s="3" t="s">
        <v>167</v>
      </c>
      <c r="E32" s="3">
        <v>1</v>
      </c>
      <c r="F32" s="3" t="s">
        <v>166</v>
      </c>
      <c r="G32" s="3" t="s">
        <v>642</v>
      </c>
      <c r="H32" s="3">
        <f>'1-Баланс'!C45</f>
        <v>22</v>
      </c>
    </row>
    <row r="33" spans="1:8">
      <c r="A33" s="3" t="str">
        <f t="shared" si="0"/>
        <v>КОРПОРАЦИЯ ЗА ТЕХНОЛОГИИ И ИНОВАЦИИ АД</v>
      </c>
      <c r="B33" s="3" t="str">
        <f t="shared" si="1"/>
        <v>115086942</v>
      </c>
      <c r="C33" s="8">
        <f t="shared" si="2"/>
        <v>45747</v>
      </c>
      <c r="D33" s="3" t="s">
        <v>171</v>
      </c>
      <c r="E33" s="3">
        <v>1</v>
      </c>
      <c r="F33" s="3" t="s">
        <v>170</v>
      </c>
      <c r="G33" s="3" t="s">
        <v>642</v>
      </c>
      <c r="H33" s="3">
        <f>'1-Баланс'!C46</f>
        <v>63</v>
      </c>
    </row>
    <row r="34" spans="1:8">
      <c r="A34" s="3" t="str">
        <f t="shared" si="0"/>
        <v>КОРПОРАЦИЯ ЗА ТЕХНОЛОГИИ И ИНОВАЦИИ АД</v>
      </c>
      <c r="B34" s="3" t="str">
        <f t="shared" si="1"/>
        <v>115086942</v>
      </c>
      <c r="C34" s="8">
        <f t="shared" si="2"/>
        <v>45747</v>
      </c>
      <c r="D34" s="3" t="s">
        <v>178</v>
      </c>
      <c r="E34" s="3">
        <v>1</v>
      </c>
      <c r="F34" s="3" t="s">
        <v>177</v>
      </c>
      <c r="G34" s="3" t="s">
        <v>642</v>
      </c>
      <c r="H34" s="3">
        <f>'1-Баланс'!C48</f>
        <v>0</v>
      </c>
    </row>
    <row r="35" spans="1:8">
      <c r="A35" s="3" t="str">
        <f t="shared" ref="A35:A66" si="3">pdeName</f>
        <v>КОРПОРАЦИЯ ЗА ТЕХНОЛОГИИ И ИНОВАЦИИ АД</v>
      </c>
      <c r="B35" s="3" t="str">
        <f t="shared" ref="B35:B66" si="4">pdeBulstat</f>
        <v>115086942</v>
      </c>
      <c r="C35" s="8">
        <f t="shared" ref="C35:C66" si="5">endDate</f>
        <v>45747</v>
      </c>
      <c r="D35" s="3" t="s">
        <v>182</v>
      </c>
      <c r="E35" s="3">
        <v>1</v>
      </c>
      <c r="F35" s="3" t="s">
        <v>181</v>
      </c>
      <c r="G35" s="3" t="s">
        <v>642</v>
      </c>
      <c r="H35" s="3">
        <f>'1-Баланс'!C49</f>
        <v>112</v>
      </c>
    </row>
    <row r="36" spans="1:8">
      <c r="A36" s="3" t="str">
        <f t="shared" si="3"/>
        <v>КОРПОРАЦИЯ ЗА ТЕХНОЛОГИИ И ИНОВАЦИИ АД</v>
      </c>
      <c r="B36" s="3" t="str">
        <f t="shared" si="4"/>
        <v>115086942</v>
      </c>
      <c r="C36" s="8">
        <f t="shared" si="5"/>
        <v>45747</v>
      </c>
      <c r="D36" s="3" t="s">
        <v>186</v>
      </c>
      <c r="E36" s="3">
        <v>1</v>
      </c>
      <c r="F36" s="3" t="s">
        <v>185</v>
      </c>
      <c r="G36" s="3" t="s">
        <v>642</v>
      </c>
      <c r="H36" s="3">
        <f>'1-Баланс'!C50</f>
        <v>0</v>
      </c>
    </row>
    <row r="37" spans="1:8">
      <c r="A37" s="3" t="str">
        <f t="shared" si="3"/>
        <v>КОРПОРАЦИЯ ЗА ТЕХНОЛОГИИ И ИНОВАЦИИ АД</v>
      </c>
      <c r="B37" s="3" t="str">
        <f t="shared" si="4"/>
        <v>115086942</v>
      </c>
      <c r="C37" s="8">
        <f t="shared" si="5"/>
        <v>45747</v>
      </c>
      <c r="D37" s="3" t="s">
        <v>188</v>
      </c>
      <c r="E37" s="3">
        <v>1</v>
      </c>
      <c r="F37" s="3" t="s">
        <v>111</v>
      </c>
      <c r="G37" s="3" t="s">
        <v>642</v>
      </c>
      <c r="H37" s="3">
        <f>'1-Баланс'!C51</f>
        <v>0</v>
      </c>
    </row>
    <row r="38" spans="1:8">
      <c r="A38" s="3" t="str">
        <f t="shared" si="3"/>
        <v>КОРПОРАЦИЯ ЗА ТЕХНОЛОГИИ И ИНОВАЦИИ АД</v>
      </c>
      <c r="B38" s="3" t="str">
        <f t="shared" si="4"/>
        <v>115086942</v>
      </c>
      <c r="C38" s="8">
        <f t="shared" si="5"/>
        <v>45747</v>
      </c>
      <c r="D38" s="3" t="s">
        <v>190</v>
      </c>
      <c r="E38" s="3">
        <v>1</v>
      </c>
      <c r="F38" s="3" t="s">
        <v>135</v>
      </c>
      <c r="G38" s="3" t="s">
        <v>642</v>
      </c>
      <c r="H38" s="3">
        <f>'1-Баланс'!C52</f>
        <v>112</v>
      </c>
    </row>
    <row r="39" spans="1:8">
      <c r="A39" s="3" t="str">
        <f t="shared" si="3"/>
        <v>КОРПОРАЦИЯ ЗА ТЕХНОЛОГИИ И ИНОВАЦИИ АД</v>
      </c>
      <c r="B39" s="3" t="str">
        <f t="shared" si="4"/>
        <v>115086942</v>
      </c>
      <c r="C39" s="8">
        <f t="shared" si="5"/>
        <v>45747</v>
      </c>
      <c r="D39" s="3" t="s">
        <v>197</v>
      </c>
      <c r="E39" s="3">
        <v>1</v>
      </c>
      <c r="F39" s="3" t="s">
        <v>196</v>
      </c>
      <c r="G39" s="3" t="s">
        <v>642</v>
      </c>
      <c r="H39" s="3">
        <f>'1-Баланс'!C54</f>
        <v>0</v>
      </c>
    </row>
    <row r="40" spans="1:8">
      <c r="A40" s="3" t="str">
        <f t="shared" si="3"/>
        <v>КОРПОРАЦИЯ ЗА ТЕХНОЛОГИИ И ИНОВАЦИИ АД</v>
      </c>
      <c r="B40" s="3" t="str">
        <f t="shared" si="4"/>
        <v>115086942</v>
      </c>
      <c r="C40" s="8">
        <f t="shared" si="5"/>
        <v>45747</v>
      </c>
      <c r="D40" s="3" t="s">
        <v>201</v>
      </c>
      <c r="E40" s="3">
        <v>1</v>
      </c>
      <c r="F40" s="3" t="s">
        <v>200</v>
      </c>
      <c r="G40" s="3" t="s">
        <v>642</v>
      </c>
      <c r="H40" s="3">
        <f>'1-Баланс'!C55</f>
        <v>0</v>
      </c>
    </row>
    <row r="41" spans="1:8">
      <c r="A41" s="3" t="str">
        <f t="shared" si="3"/>
        <v>КОРПОРАЦИЯ ЗА ТЕХНОЛОГИИ И ИНОВАЦИИ АД</v>
      </c>
      <c r="B41" s="3" t="str">
        <f t="shared" si="4"/>
        <v>115086942</v>
      </c>
      <c r="C41" s="8">
        <f t="shared" si="5"/>
        <v>45747</v>
      </c>
      <c r="D41" s="3" t="s">
        <v>205</v>
      </c>
      <c r="E41" s="3">
        <v>1</v>
      </c>
      <c r="F41" s="3" t="s">
        <v>49</v>
      </c>
      <c r="G41" s="3" t="s">
        <v>642</v>
      </c>
      <c r="H41" s="3">
        <f>'1-Баланс'!C56</f>
        <v>7519</v>
      </c>
    </row>
    <row r="42" spans="1:8">
      <c r="A42" s="3" t="str">
        <f t="shared" si="3"/>
        <v>КОРПОРАЦИЯ ЗА ТЕХНОЛОГИИ И ИНОВАЦИИ АД</v>
      </c>
      <c r="B42" s="3" t="str">
        <f t="shared" si="4"/>
        <v>115086942</v>
      </c>
      <c r="C42" s="8">
        <f t="shared" si="5"/>
        <v>45747</v>
      </c>
      <c r="D42" s="3" t="s">
        <v>212</v>
      </c>
      <c r="E42" s="3">
        <v>1</v>
      </c>
      <c r="F42" s="3" t="s">
        <v>211</v>
      </c>
      <c r="G42" s="3" t="s">
        <v>642</v>
      </c>
      <c r="H42" s="3">
        <f>'1-Баланс'!C59</f>
        <v>0</v>
      </c>
    </row>
    <row r="43" spans="1:8">
      <c r="A43" s="3" t="str">
        <f t="shared" si="3"/>
        <v>КОРПОРАЦИЯ ЗА ТЕХНОЛОГИИ И ИНОВАЦИИ АД</v>
      </c>
      <c r="B43" s="3" t="str">
        <f t="shared" si="4"/>
        <v>115086942</v>
      </c>
      <c r="C43" s="8">
        <f t="shared" si="5"/>
        <v>45747</v>
      </c>
      <c r="D43" s="3" t="s">
        <v>216</v>
      </c>
      <c r="E43" s="3">
        <v>1</v>
      </c>
      <c r="F43" s="3" t="s">
        <v>215</v>
      </c>
      <c r="G43" s="3" t="s">
        <v>642</v>
      </c>
      <c r="H43" s="3">
        <f>'1-Баланс'!C60</f>
        <v>14</v>
      </c>
    </row>
    <row r="44" spans="1:8">
      <c r="A44" s="3" t="str">
        <f t="shared" si="3"/>
        <v>КОРПОРАЦИЯ ЗА ТЕХНОЛОГИИ И ИНОВАЦИИ АД</v>
      </c>
      <c r="B44" s="3" t="str">
        <f t="shared" si="4"/>
        <v>115086942</v>
      </c>
      <c r="C44" s="8">
        <f t="shared" si="5"/>
        <v>45747</v>
      </c>
      <c r="D44" s="3" t="s">
        <v>220</v>
      </c>
      <c r="E44" s="3">
        <v>1</v>
      </c>
      <c r="F44" s="3" t="s">
        <v>219</v>
      </c>
      <c r="G44" s="3" t="s">
        <v>642</v>
      </c>
      <c r="H44" s="3">
        <f>'1-Баланс'!C61</f>
        <v>11</v>
      </c>
    </row>
    <row r="45" spans="1:8">
      <c r="A45" s="3" t="str">
        <f t="shared" si="3"/>
        <v>КОРПОРАЦИЯ ЗА ТЕХНОЛОГИИ И ИНОВАЦИИ АД</v>
      </c>
      <c r="B45" s="3" t="str">
        <f t="shared" si="4"/>
        <v>115086942</v>
      </c>
      <c r="C45" s="8">
        <f t="shared" si="5"/>
        <v>45747</v>
      </c>
      <c r="D45" s="3" t="s">
        <v>224</v>
      </c>
      <c r="E45" s="3">
        <v>1</v>
      </c>
      <c r="F45" s="3" t="s">
        <v>223</v>
      </c>
      <c r="G45" s="3" t="s">
        <v>642</v>
      </c>
      <c r="H45" s="3">
        <f>'1-Баланс'!C62</f>
        <v>0</v>
      </c>
    </row>
    <row r="46" spans="1:8">
      <c r="A46" s="3" t="str">
        <f t="shared" si="3"/>
        <v>КОРПОРАЦИЯ ЗА ТЕХНОЛОГИИ И ИНОВАЦИИ АД</v>
      </c>
      <c r="B46" s="3" t="str">
        <f t="shared" si="4"/>
        <v>115086942</v>
      </c>
      <c r="C46" s="8">
        <f t="shared" si="5"/>
        <v>45747</v>
      </c>
      <c r="D46" s="3" t="s">
        <v>228</v>
      </c>
      <c r="E46" s="3">
        <v>1</v>
      </c>
      <c r="F46" s="3" t="s">
        <v>227</v>
      </c>
      <c r="G46" s="3" t="s">
        <v>642</v>
      </c>
      <c r="H46" s="3">
        <f>'1-Баланс'!C63</f>
        <v>0</v>
      </c>
    </row>
    <row r="47" spans="1:8">
      <c r="A47" s="3" t="str">
        <f t="shared" si="3"/>
        <v>КОРПОРАЦИЯ ЗА ТЕХНОЛОГИИ И ИНОВАЦИИ АД</v>
      </c>
      <c r="B47" s="3" t="str">
        <f t="shared" si="4"/>
        <v>115086942</v>
      </c>
      <c r="C47" s="8">
        <f t="shared" si="5"/>
        <v>45747</v>
      </c>
      <c r="D47" s="3" t="s">
        <v>232</v>
      </c>
      <c r="E47" s="3">
        <v>1</v>
      </c>
      <c r="F47" s="3" t="s">
        <v>231</v>
      </c>
      <c r="G47" s="3" t="s">
        <v>642</v>
      </c>
      <c r="H47" s="3">
        <f>'1-Баланс'!C64</f>
        <v>0</v>
      </c>
    </row>
    <row r="48" spans="1:8">
      <c r="A48" s="3" t="str">
        <f t="shared" si="3"/>
        <v>КОРПОРАЦИЯ ЗА ТЕХНОЛОГИИ И ИНОВАЦИИ АД</v>
      </c>
      <c r="B48" s="3" t="str">
        <f t="shared" si="4"/>
        <v>115086942</v>
      </c>
      <c r="C48" s="8">
        <f t="shared" si="5"/>
        <v>45747</v>
      </c>
      <c r="D48" s="3" t="s">
        <v>235</v>
      </c>
      <c r="E48" s="3">
        <v>1</v>
      </c>
      <c r="F48" s="3" t="s">
        <v>210</v>
      </c>
      <c r="G48" s="3" t="s">
        <v>642</v>
      </c>
      <c r="H48" s="3">
        <f>'1-Баланс'!C65</f>
        <v>25</v>
      </c>
    </row>
    <row r="49" spans="1:8">
      <c r="A49" s="3" t="str">
        <f t="shared" si="3"/>
        <v>КОРПОРАЦИЯ ЗА ТЕХНОЛОГИИ И ИНОВАЦИИ АД</v>
      </c>
      <c r="B49" s="3" t="str">
        <f t="shared" si="4"/>
        <v>115086942</v>
      </c>
      <c r="C49" s="8">
        <f t="shared" si="5"/>
        <v>45747</v>
      </c>
      <c r="D49" s="3" t="s">
        <v>244</v>
      </c>
      <c r="E49" s="3">
        <v>1</v>
      </c>
      <c r="F49" s="3" t="s">
        <v>243</v>
      </c>
      <c r="G49" s="3" t="s">
        <v>642</v>
      </c>
      <c r="H49" s="3">
        <f>'1-Баланс'!C68</f>
        <v>0</v>
      </c>
    </row>
    <row r="50" spans="1:8">
      <c r="A50" s="3" t="str">
        <f t="shared" si="3"/>
        <v>КОРПОРАЦИЯ ЗА ТЕХНОЛОГИИ И ИНОВАЦИИ АД</v>
      </c>
      <c r="B50" s="3" t="str">
        <f t="shared" si="4"/>
        <v>115086942</v>
      </c>
      <c r="C50" s="8">
        <f t="shared" si="5"/>
        <v>45747</v>
      </c>
      <c r="D50" s="3" t="s">
        <v>248</v>
      </c>
      <c r="E50" s="3">
        <v>1</v>
      </c>
      <c r="F50" s="3" t="s">
        <v>247</v>
      </c>
      <c r="G50" s="3" t="s">
        <v>642</v>
      </c>
      <c r="H50" s="3">
        <f>'1-Баланс'!C69</f>
        <v>284</v>
      </c>
    </row>
    <row r="51" spans="1:8">
      <c r="A51" s="3" t="str">
        <f t="shared" si="3"/>
        <v>КОРПОРАЦИЯ ЗА ТЕХНОЛОГИИ И ИНОВАЦИИ АД</v>
      </c>
      <c r="B51" s="3" t="str">
        <f t="shared" si="4"/>
        <v>115086942</v>
      </c>
      <c r="C51" s="8">
        <f t="shared" si="5"/>
        <v>45747</v>
      </c>
      <c r="D51" s="3" t="s">
        <v>251</v>
      </c>
      <c r="E51" s="3">
        <v>1</v>
      </c>
      <c r="F51" s="3" t="s">
        <v>250</v>
      </c>
      <c r="G51" s="3" t="s">
        <v>642</v>
      </c>
      <c r="H51" s="3">
        <f>'1-Баланс'!C70</f>
        <v>120</v>
      </c>
    </row>
    <row r="52" spans="1:8">
      <c r="A52" s="3" t="str">
        <f t="shared" si="3"/>
        <v>КОРПОРАЦИЯ ЗА ТЕХНОЛОГИИ И ИНОВАЦИИ АД</v>
      </c>
      <c r="B52" s="3" t="str">
        <f t="shared" si="4"/>
        <v>115086942</v>
      </c>
      <c r="C52" s="8">
        <f t="shared" si="5"/>
        <v>45747</v>
      </c>
      <c r="D52" s="3" t="s">
        <v>255</v>
      </c>
      <c r="E52" s="3">
        <v>1</v>
      </c>
      <c r="F52" s="3" t="s">
        <v>254</v>
      </c>
      <c r="G52" s="3" t="s">
        <v>642</v>
      </c>
      <c r="H52" s="3">
        <f>'1-Баланс'!C71</f>
        <v>135</v>
      </c>
    </row>
    <row r="53" spans="1:8">
      <c r="A53" s="3" t="str">
        <f t="shared" si="3"/>
        <v>КОРПОРАЦИЯ ЗА ТЕХНОЛОГИИ И ИНОВАЦИИ АД</v>
      </c>
      <c r="B53" s="3" t="str">
        <f t="shared" si="4"/>
        <v>115086942</v>
      </c>
      <c r="C53" s="8">
        <f t="shared" si="5"/>
        <v>45747</v>
      </c>
      <c r="D53" s="3" t="s">
        <v>258</v>
      </c>
      <c r="E53" s="3">
        <v>1</v>
      </c>
      <c r="F53" s="3" t="s">
        <v>257</v>
      </c>
      <c r="G53" s="3" t="s">
        <v>642</v>
      </c>
      <c r="H53" s="3">
        <f>'1-Баланс'!C72</f>
        <v>0</v>
      </c>
    </row>
    <row r="54" spans="1:8">
      <c r="A54" s="3" t="str">
        <f t="shared" si="3"/>
        <v>КОРПОРАЦИЯ ЗА ТЕХНОЛОГИИ И ИНОВАЦИИ АД</v>
      </c>
      <c r="B54" s="3" t="str">
        <f t="shared" si="4"/>
        <v>115086942</v>
      </c>
      <c r="C54" s="8">
        <f t="shared" si="5"/>
        <v>45747</v>
      </c>
      <c r="D54" s="3" t="s">
        <v>260</v>
      </c>
      <c r="E54" s="3">
        <v>1</v>
      </c>
      <c r="F54" s="3" t="s">
        <v>259</v>
      </c>
      <c r="G54" s="3" t="s">
        <v>642</v>
      </c>
      <c r="H54" s="3">
        <f>'1-Баланс'!C73</f>
        <v>44</v>
      </c>
    </row>
    <row r="55" spans="1:8">
      <c r="A55" s="3" t="str">
        <f t="shared" si="3"/>
        <v>КОРПОРАЦИЯ ЗА ТЕХНОЛОГИИ И ИНОВАЦИИ АД</v>
      </c>
      <c r="B55" s="3" t="str">
        <f t="shared" si="4"/>
        <v>115086942</v>
      </c>
      <c r="C55" s="8">
        <f t="shared" si="5"/>
        <v>45747</v>
      </c>
      <c r="D55" s="3" t="s">
        <v>264</v>
      </c>
      <c r="E55" s="3">
        <v>1</v>
      </c>
      <c r="F55" s="3" t="s">
        <v>263</v>
      </c>
      <c r="G55" s="3" t="s">
        <v>642</v>
      </c>
      <c r="H55" s="3">
        <f>'1-Баланс'!C74</f>
        <v>0</v>
      </c>
    </row>
    <row r="56" spans="1:8">
      <c r="A56" s="3" t="str">
        <f t="shared" si="3"/>
        <v>КОРПОРАЦИЯ ЗА ТЕХНОЛОГИИ И ИНОВАЦИИ АД</v>
      </c>
      <c r="B56" s="3" t="str">
        <f t="shared" si="4"/>
        <v>115086942</v>
      </c>
      <c r="C56" s="8">
        <f t="shared" si="5"/>
        <v>45747</v>
      </c>
      <c r="D56" s="3" t="s">
        <v>266</v>
      </c>
      <c r="E56" s="3">
        <v>1</v>
      </c>
      <c r="F56" s="3" t="s">
        <v>265</v>
      </c>
      <c r="G56" s="3" t="s">
        <v>642</v>
      </c>
      <c r="H56" s="3">
        <f>'1-Баланс'!C75</f>
        <v>960</v>
      </c>
    </row>
    <row r="57" spans="1:8">
      <c r="A57" s="3" t="str">
        <f t="shared" si="3"/>
        <v>КОРПОРАЦИЯ ЗА ТЕХНОЛОГИИ И ИНОВАЦИИ АД</v>
      </c>
      <c r="B57" s="3" t="str">
        <f t="shared" si="4"/>
        <v>115086942</v>
      </c>
      <c r="C57" s="8">
        <f t="shared" si="5"/>
        <v>45747</v>
      </c>
      <c r="D57" s="3" t="s">
        <v>268</v>
      </c>
      <c r="E57" s="3">
        <v>1</v>
      </c>
      <c r="F57" s="3" t="s">
        <v>240</v>
      </c>
      <c r="G57" s="3" t="s">
        <v>642</v>
      </c>
      <c r="H57" s="3">
        <f>'1-Баланс'!C76</f>
        <v>1543</v>
      </c>
    </row>
    <row r="58" spans="1:8">
      <c r="A58" s="3" t="str">
        <f t="shared" si="3"/>
        <v>КОРПОРАЦИЯ ЗА ТЕХНОЛОГИИ И ИНОВАЦИИ АД</v>
      </c>
      <c r="B58" s="3" t="str">
        <f t="shared" si="4"/>
        <v>115086942</v>
      </c>
      <c r="C58" s="8">
        <f t="shared" si="5"/>
        <v>45747</v>
      </c>
      <c r="D58" s="3" t="s">
        <v>273</v>
      </c>
      <c r="E58" s="3">
        <v>1</v>
      </c>
      <c r="F58" s="3" t="s">
        <v>272</v>
      </c>
      <c r="G58" s="3" t="s">
        <v>642</v>
      </c>
      <c r="H58" s="3">
        <f>'1-Баланс'!C79</f>
        <v>2</v>
      </c>
    </row>
    <row r="59" spans="1:8">
      <c r="A59" s="3" t="str">
        <f t="shared" si="3"/>
        <v>КОРПОРАЦИЯ ЗА ТЕХНОЛОГИИ И ИНОВАЦИИ АД</v>
      </c>
      <c r="B59" s="3" t="str">
        <f t="shared" si="4"/>
        <v>115086942</v>
      </c>
      <c r="C59" s="8">
        <f t="shared" si="5"/>
        <v>45747</v>
      </c>
      <c r="D59" s="3" t="s">
        <v>277</v>
      </c>
      <c r="E59" s="3">
        <v>1</v>
      </c>
      <c r="F59" s="3" t="s">
        <v>276</v>
      </c>
      <c r="G59" s="3" t="s">
        <v>642</v>
      </c>
      <c r="H59" s="3">
        <f>'1-Баланс'!C80</f>
        <v>0</v>
      </c>
    </row>
    <row r="60" spans="1:8">
      <c r="A60" s="3" t="str">
        <f t="shared" si="3"/>
        <v>КОРПОРАЦИЯ ЗА ТЕХНОЛОГИИ И ИНОВАЦИИ АД</v>
      </c>
      <c r="B60" s="3" t="str">
        <f t="shared" si="4"/>
        <v>115086942</v>
      </c>
      <c r="C60" s="8">
        <f t="shared" si="5"/>
        <v>45747</v>
      </c>
      <c r="D60" s="3" t="s">
        <v>279</v>
      </c>
      <c r="E60" s="3">
        <v>1</v>
      </c>
      <c r="F60" s="3" t="s">
        <v>278</v>
      </c>
      <c r="G60" s="3" t="s">
        <v>642</v>
      </c>
      <c r="H60" s="3">
        <f>'1-Баланс'!C81</f>
        <v>0</v>
      </c>
    </row>
    <row r="61" spans="1:8">
      <c r="A61" s="3" t="str">
        <f t="shared" si="3"/>
        <v>КОРПОРАЦИЯ ЗА ТЕХНОЛОГИИ И ИНОВАЦИИ АД</v>
      </c>
      <c r="B61" s="3" t="str">
        <f t="shared" si="4"/>
        <v>115086942</v>
      </c>
      <c r="C61" s="8">
        <f t="shared" si="5"/>
        <v>45747</v>
      </c>
      <c r="D61" s="3" t="s">
        <v>281</v>
      </c>
      <c r="E61" s="3">
        <v>1</v>
      </c>
      <c r="F61" s="3" t="s">
        <v>280</v>
      </c>
      <c r="G61" s="3" t="s">
        <v>642</v>
      </c>
      <c r="H61" s="3">
        <f>'1-Баланс'!C82</f>
        <v>2</v>
      </c>
    </row>
    <row r="62" spans="1:8">
      <c r="A62" s="3" t="str">
        <f t="shared" si="3"/>
        <v>КОРПОРАЦИЯ ЗА ТЕХНОЛОГИИ И ИНОВАЦИИ АД</v>
      </c>
      <c r="B62" s="3" t="str">
        <f t="shared" si="4"/>
        <v>115086942</v>
      </c>
      <c r="C62" s="8">
        <f t="shared" si="5"/>
        <v>45747</v>
      </c>
      <c r="D62" s="3" t="s">
        <v>283</v>
      </c>
      <c r="E62" s="3">
        <v>1</v>
      </c>
      <c r="F62" s="3" t="s">
        <v>282</v>
      </c>
      <c r="G62" s="3" t="s">
        <v>642</v>
      </c>
      <c r="H62" s="3">
        <f>'1-Баланс'!C83</f>
        <v>0</v>
      </c>
    </row>
    <row r="63" spans="1:8">
      <c r="A63" s="3" t="str">
        <f t="shared" si="3"/>
        <v>КОРПОРАЦИЯ ЗА ТЕХНОЛОГИИ И ИНОВАЦИИ АД</v>
      </c>
      <c r="B63" s="3" t="str">
        <f t="shared" si="4"/>
        <v>115086942</v>
      </c>
      <c r="C63" s="8">
        <f t="shared" si="5"/>
        <v>45747</v>
      </c>
      <c r="D63" s="3" t="s">
        <v>284</v>
      </c>
      <c r="E63" s="3">
        <v>1</v>
      </c>
      <c r="F63" s="3" t="s">
        <v>166</v>
      </c>
      <c r="G63" s="3" t="s">
        <v>642</v>
      </c>
      <c r="H63" s="3">
        <f>'1-Баланс'!C84</f>
        <v>7</v>
      </c>
    </row>
    <row r="64" spans="1:8">
      <c r="A64" s="3" t="str">
        <f t="shared" si="3"/>
        <v>КОРПОРАЦИЯ ЗА ТЕХНОЛОГИИ И ИНОВАЦИИ АД</v>
      </c>
      <c r="B64" s="3" t="str">
        <f t="shared" si="4"/>
        <v>115086942</v>
      </c>
      <c r="C64" s="8">
        <f t="shared" si="5"/>
        <v>45747</v>
      </c>
      <c r="D64" s="3" t="s">
        <v>286</v>
      </c>
      <c r="E64" s="3">
        <v>1</v>
      </c>
      <c r="F64" s="3" t="s">
        <v>271</v>
      </c>
      <c r="G64" s="3" t="s">
        <v>642</v>
      </c>
      <c r="H64" s="3">
        <f>'1-Баланс'!C85</f>
        <v>9</v>
      </c>
    </row>
    <row r="65" spans="1:8">
      <c r="A65" s="3" t="str">
        <f t="shared" si="3"/>
        <v>КОРПОРАЦИЯ ЗА ТЕХНОЛОГИИ И ИНОВАЦИИ АД</v>
      </c>
      <c r="B65" s="3" t="str">
        <f t="shared" si="4"/>
        <v>115086942</v>
      </c>
      <c r="C65" s="8">
        <f t="shared" si="5"/>
        <v>45747</v>
      </c>
      <c r="D65" s="3" t="s">
        <v>289</v>
      </c>
      <c r="E65" s="3">
        <v>1</v>
      </c>
      <c r="F65" s="3" t="s">
        <v>288</v>
      </c>
      <c r="G65" s="3" t="s">
        <v>642</v>
      </c>
      <c r="H65" s="3">
        <f>'1-Баланс'!C88</f>
        <v>79</v>
      </c>
    </row>
    <row r="66" spans="1:8">
      <c r="A66" s="3" t="str">
        <f t="shared" si="3"/>
        <v>КОРПОРАЦИЯ ЗА ТЕХНОЛОГИИ И ИНОВАЦИИ АД</v>
      </c>
      <c r="B66" s="3" t="str">
        <f t="shared" si="4"/>
        <v>115086942</v>
      </c>
      <c r="C66" s="8">
        <f t="shared" si="5"/>
        <v>45747</v>
      </c>
      <c r="D66" s="3" t="s">
        <v>291</v>
      </c>
      <c r="E66" s="3">
        <v>1</v>
      </c>
      <c r="F66" s="3" t="s">
        <v>290</v>
      </c>
      <c r="G66" s="3" t="s">
        <v>642</v>
      </c>
      <c r="H66" s="3">
        <f>'1-Баланс'!C89</f>
        <v>82</v>
      </c>
    </row>
    <row r="67" spans="1:8">
      <c r="A67" s="3" t="str">
        <f t="shared" ref="A67:A98" si="6">pdeName</f>
        <v>КОРПОРАЦИЯ ЗА ТЕХНОЛОГИИ И ИНОВАЦИИ АД</v>
      </c>
      <c r="B67" s="3" t="str">
        <f t="shared" ref="B67:B98" si="7">pdeBulstat</f>
        <v>115086942</v>
      </c>
      <c r="C67" s="8">
        <f t="shared" ref="C67:C98" si="8">endDate</f>
        <v>45747</v>
      </c>
      <c r="D67" s="3" t="s">
        <v>293</v>
      </c>
      <c r="E67" s="3">
        <v>1</v>
      </c>
      <c r="F67" s="3" t="s">
        <v>292</v>
      </c>
      <c r="G67" s="3" t="s">
        <v>642</v>
      </c>
      <c r="H67" s="3">
        <f>'1-Баланс'!C90</f>
        <v>0</v>
      </c>
    </row>
    <row r="68" spans="1:8">
      <c r="A68" s="3" t="str">
        <f t="shared" si="6"/>
        <v>КОРПОРАЦИЯ ЗА ТЕХНОЛОГИИ И ИНОВАЦИИ АД</v>
      </c>
      <c r="B68" s="3" t="str">
        <f t="shared" si="7"/>
        <v>115086942</v>
      </c>
      <c r="C68" s="8">
        <f t="shared" si="8"/>
        <v>45747</v>
      </c>
      <c r="D68" s="3" t="s">
        <v>295</v>
      </c>
      <c r="E68" s="3">
        <v>1</v>
      </c>
      <c r="F68" s="3" t="s">
        <v>294</v>
      </c>
      <c r="G68" s="3" t="s">
        <v>642</v>
      </c>
      <c r="H68" s="3">
        <f>'1-Баланс'!C91</f>
        <v>0</v>
      </c>
    </row>
    <row r="69" spans="1:8">
      <c r="A69" s="3" t="str">
        <f t="shared" si="6"/>
        <v>КОРПОРАЦИЯ ЗА ТЕХНОЛОГИИ И ИНОВАЦИИ АД</v>
      </c>
      <c r="B69" s="3" t="str">
        <f t="shared" si="7"/>
        <v>115086942</v>
      </c>
      <c r="C69" s="8">
        <f t="shared" si="8"/>
        <v>45747</v>
      </c>
      <c r="D69" s="3" t="s">
        <v>297</v>
      </c>
      <c r="E69" s="3">
        <v>1</v>
      </c>
      <c r="F69" s="3" t="s">
        <v>287</v>
      </c>
      <c r="G69" s="3" t="s">
        <v>642</v>
      </c>
      <c r="H69" s="3">
        <f>'1-Баланс'!C92</f>
        <v>161</v>
      </c>
    </row>
    <row r="70" spans="1:8">
      <c r="A70" s="3" t="str">
        <f t="shared" si="6"/>
        <v>КОРПОРАЦИЯ ЗА ТЕХНОЛОГИИ И ИНОВАЦИИ АД</v>
      </c>
      <c r="B70" s="3" t="str">
        <f t="shared" si="7"/>
        <v>115086942</v>
      </c>
      <c r="C70" s="8">
        <f t="shared" si="8"/>
        <v>45747</v>
      </c>
      <c r="D70" s="3" t="s">
        <v>299</v>
      </c>
      <c r="E70" s="3">
        <v>1</v>
      </c>
      <c r="F70" s="3" t="s">
        <v>298</v>
      </c>
      <c r="G70" s="3" t="s">
        <v>642</v>
      </c>
      <c r="H70" s="3">
        <f>'1-Баланс'!C93</f>
        <v>0</v>
      </c>
    </row>
    <row r="71" spans="1:8">
      <c r="A71" s="3" t="str">
        <f t="shared" si="6"/>
        <v>КОРПОРАЦИЯ ЗА ТЕХНОЛОГИИ И ИНОВАЦИИ АД</v>
      </c>
      <c r="B71" s="3" t="str">
        <f t="shared" si="7"/>
        <v>115086942</v>
      </c>
      <c r="C71" s="8">
        <f t="shared" si="8"/>
        <v>45747</v>
      </c>
      <c r="D71" s="3" t="s">
        <v>301</v>
      </c>
      <c r="E71" s="3">
        <v>1</v>
      </c>
      <c r="F71" s="3" t="s">
        <v>208</v>
      </c>
      <c r="G71" s="3" t="s">
        <v>642</v>
      </c>
      <c r="H71" s="3">
        <f>'1-Баланс'!C94</f>
        <v>1738</v>
      </c>
    </row>
    <row r="72" spans="1:8">
      <c r="A72" s="3" t="str">
        <f t="shared" si="6"/>
        <v>КОРПОРАЦИЯ ЗА ТЕХНОЛОГИИ И ИНОВАЦИИ АД</v>
      </c>
      <c r="B72" s="3" t="str">
        <f t="shared" si="7"/>
        <v>115086942</v>
      </c>
      <c r="C72" s="8">
        <f t="shared" si="8"/>
        <v>45747</v>
      </c>
      <c r="D72" s="3" t="s">
        <v>303</v>
      </c>
      <c r="E72" s="3">
        <v>1</v>
      </c>
      <c r="F72" s="3" t="s">
        <v>302</v>
      </c>
      <c r="G72" s="3" t="s">
        <v>642</v>
      </c>
      <c r="H72" s="3">
        <f>'1-Баланс'!C95</f>
        <v>9257</v>
      </c>
    </row>
    <row r="73" spans="1:8">
      <c r="A73" s="3" t="str">
        <f t="shared" si="6"/>
        <v>КОРПОРАЦИЯ ЗА ТЕХНОЛОГИИ И ИНОВАЦИИ АД</v>
      </c>
      <c r="B73" s="3" t="str">
        <f t="shared" si="7"/>
        <v>115086942</v>
      </c>
      <c r="C73" s="8">
        <f t="shared" si="8"/>
        <v>45747</v>
      </c>
      <c r="D73" s="3" t="s">
        <v>56</v>
      </c>
      <c r="E73" s="3">
        <v>1</v>
      </c>
      <c r="F73" s="3" t="s">
        <v>55</v>
      </c>
      <c r="G73" s="3" t="s">
        <v>643</v>
      </c>
      <c r="H73" s="3">
        <f>'1-Баланс'!G12</f>
        <v>6000</v>
      </c>
    </row>
    <row r="74" spans="1:8">
      <c r="A74" s="3" t="str">
        <f t="shared" si="6"/>
        <v>КОРПОРАЦИЯ ЗА ТЕХНОЛОГИИ И ИНОВАЦИИ АД</v>
      </c>
      <c r="B74" s="3" t="str">
        <f t="shared" si="7"/>
        <v>115086942</v>
      </c>
      <c r="C74" s="8">
        <f t="shared" si="8"/>
        <v>45747</v>
      </c>
      <c r="D74" s="3" t="s">
        <v>60</v>
      </c>
      <c r="E74" s="3">
        <v>1</v>
      </c>
      <c r="F74" s="3" t="s">
        <v>59</v>
      </c>
      <c r="G74" s="3" t="s">
        <v>643</v>
      </c>
      <c r="H74" s="3">
        <f>'1-Баланс'!G13</f>
        <v>6000</v>
      </c>
    </row>
    <row r="75" spans="1:8">
      <c r="A75" s="3" t="str">
        <f t="shared" si="6"/>
        <v>КОРПОРАЦИЯ ЗА ТЕХНОЛОГИИ И ИНОВАЦИИ АД</v>
      </c>
      <c r="B75" s="3" t="str">
        <f t="shared" si="7"/>
        <v>115086942</v>
      </c>
      <c r="C75" s="8">
        <f t="shared" si="8"/>
        <v>45747</v>
      </c>
      <c r="D75" s="3" t="s">
        <v>64</v>
      </c>
      <c r="E75" s="3">
        <v>1</v>
      </c>
      <c r="F75" s="3" t="s">
        <v>63</v>
      </c>
      <c r="G75" s="3" t="s">
        <v>643</v>
      </c>
      <c r="H75" s="3">
        <f>'1-Баланс'!G14</f>
        <v>0</v>
      </c>
    </row>
    <row r="76" spans="1:8">
      <c r="A76" s="3" t="str">
        <f t="shared" si="6"/>
        <v>КОРПОРАЦИЯ ЗА ТЕХНОЛОГИИ И ИНОВАЦИИ АД</v>
      </c>
      <c r="B76" s="3" t="str">
        <f t="shared" si="7"/>
        <v>115086942</v>
      </c>
      <c r="C76" s="8">
        <f t="shared" si="8"/>
        <v>45747</v>
      </c>
      <c r="D76" s="3" t="s">
        <v>68</v>
      </c>
      <c r="E76" s="3">
        <v>1</v>
      </c>
      <c r="F76" s="3" t="s">
        <v>67</v>
      </c>
      <c r="G76" s="3" t="s">
        <v>643</v>
      </c>
      <c r="H76" s="3">
        <f>'1-Баланс'!G15</f>
        <v>0</v>
      </c>
    </row>
    <row r="77" spans="1:8">
      <c r="A77" s="3" t="str">
        <f t="shared" si="6"/>
        <v>КОРПОРАЦИЯ ЗА ТЕХНОЛОГИИ И ИНОВАЦИИ АД</v>
      </c>
      <c r="B77" s="3" t="str">
        <f t="shared" si="7"/>
        <v>115086942</v>
      </c>
      <c r="C77" s="8">
        <f t="shared" si="8"/>
        <v>45747</v>
      </c>
      <c r="D77" s="3" t="s">
        <v>72</v>
      </c>
      <c r="E77" s="3">
        <v>1</v>
      </c>
      <c r="F77" s="3" t="s">
        <v>71</v>
      </c>
      <c r="G77" s="3" t="s">
        <v>643</v>
      </c>
      <c r="H77" s="3">
        <f>'1-Баланс'!G16</f>
        <v>0</v>
      </c>
    </row>
    <row r="78" spans="1:8">
      <c r="A78" s="3" t="str">
        <f t="shared" si="6"/>
        <v>КОРПОРАЦИЯ ЗА ТЕХНОЛОГИИ И ИНОВАЦИИ АД</v>
      </c>
      <c r="B78" s="3" t="str">
        <f t="shared" si="7"/>
        <v>115086942</v>
      </c>
      <c r="C78" s="8">
        <f t="shared" si="8"/>
        <v>45747</v>
      </c>
      <c r="D78" s="3" t="s">
        <v>76</v>
      </c>
      <c r="E78" s="3">
        <v>1</v>
      </c>
      <c r="F78" s="3" t="s">
        <v>75</v>
      </c>
      <c r="G78" s="3" t="s">
        <v>643</v>
      </c>
      <c r="H78" s="3">
        <f>'1-Баланс'!G17</f>
        <v>0</v>
      </c>
    </row>
    <row r="79" spans="1:8">
      <c r="A79" s="3" t="str">
        <f t="shared" si="6"/>
        <v>КОРПОРАЦИЯ ЗА ТЕХНОЛОГИИ И ИНОВАЦИИ АД</v>
      </c>
      <c r="B79" s="3" t="str">
        <f t="shared" si="7"/>
        <v>115086942</v>
      </c>
      <c r="C79" s="8">
        <f t="shared" si="8"/>
        <v>45747</v>
      </c>
      <c r="D79" s="3" t="s">
        <v>80</v>
      </c>
      <c r="E79" s="3">
        <v>1</v>
      </c>
      <c r="F79" s="3" t="s">
        <v>52</v>
      </c>
      <c r="G79" s="3" t="s">
        <v>643</v>
      </c>
      <c r="H79" s="3">
        <f>'1-Баланс'!G18</f>
        <v>6000</v>
      </c>
    </row>
    <row r="80" spans="1:8">
      <c r="A80" s="3" t="str">
        <f t="shared" si="6"/>
        <v>КОРПОРАЦИЯ ЗА ТЕХНОЛОГИИ И ИНОВАЦИИ АД</v>
      </c>
      <c r="B80" s="3" t="str">
        <f t="shared" si="7"/>
        <v>115086942</v>
      </c>
      <c r="C80" s="8">
        <f t="shared" si="8"/>
        <v>45747</v>
      </c>
      <c r="D80" s="3" t="s">
        <v>87</v>
      </c>
      <c r="E80" s="3">
        <v>1</v>
      </c>
      <c r="F80" s="3" t="s">
        <v>86</v>
      </c>
      <c r="G80" s="3" t="s">
        <v>643</v>
      </c>
      <c r="H80" s="3">
        <f>'1-Баланс'!G20</f>
        <v>107</v>
      </c>
    </row>
    <row r="81" spans="1:8">
      <c r="A81" s="3" t="str">
        <f t="shared" si="6"/>
        <v>КОРПОРАЦИЯ ЗА ТЕХНОЛОГИИ И ИНОВАЦИИ АД</v>
      </c>
      <c r="B81" s="3" t="str">
        <f t="shared" si="7"/>
        <v>115086942</v>
      </c>
      <c r="C81" s="8">
        <f t="shared" si="8"/>
        <v>45747</v>
      </c>
      <c r="D81" s="3" t="s">
        <v>91</v>
      </c>
      <c r="E81" s="3">
        <v>1</v>
      </c>
      <c r="F81" s="3" t="s">
        <v>90</v>
      </c>
      <c r="G81" s="3" t="s">
        <v>643</v>
      </c>
      <c r="H81" s="3">
        <f>'1-Баланс'!G21</f>
        <v>0</v>
      </c>
    </row>
    <row r="82" spans="1:8">
      <c r="A82" s="3" t="str">
        <f t="shared" si="6"/>
        <v>КОРПОРАЦИЯ ЗА ТЕХНОЛОГИИ И ИНОВАЦИИ АД</v>
      </c>
      <c r="B82" s="3" t="str">
        <f t="shared" si="7"/>
        <v>115086942</v>
      </c>
      <c r="C82" s="8">
        <f t="shared" si="8"/>
        <v>45747</v>
      </c>
      <c r="D82" s="3" t="s">
        <v>95</v>
      </c>
      <c r="E82" s="3">
        <v>1</v>
      </c>
      <c r="F82" s="3" t="s">
        <v>94</v>
      </c>
      <c r="G82" s="3" t="s">
        <v>643</v>
      </c>
      <c r="H82" s="3">
        <f>'1-Баланс'!G22</f>
        <v>5639</v>
      </c>
    </row>
    <row r="83" spans="1:8">
      <c r="A83" s="3" t="str">
        <f t="shared" si="6"/>
        <v>КОРПОРАЦИЯ ЗА ТЕХНОЛОГИИ И ИНОВАЦИИ АД</v>
      </c>
      <c r="B83" s="3" t="str">
        <f t="shared" si="7"/>
        <v>115086942</v>
      </c>
      <c r="C83" s="8">
        <f t="shared" si="8"/>
        <v>45747</v>
      </c>
      <c r="D83" s="3" t="s">
        <v>98</v>
      </c>
      <c r="E83" s="3">
        <v>1</v>
      </c>
      <c r="F83" s="3" t="s">
        <v>97</v>
      </c>
      <c r="G83" s="3" t="s">
        <v>643</v>
      </c>
      <c r="H83" s="3">
        <f>'1-Баланс'!G23</f>
        <v>3325</v>
      </c>
    </row>
    <row r="84" spans="1:8">
      <c r="A84" s="3" t="str">
        <f t="shared" si="6"/>
        <v>КОРПОРАЦИЯ ЗА ТЕХНОЛОГИИ И ИНОВАЦИИ АД</v>
      </c>
      <c r="B84" s="3" t="str">
        <f t="shared" si="7"/>
        <v>115086942</v>
      </c>
      <c r="C84" s="8">
        <f t="shared" si="8"/>
        <v>45747</v>
      </c>
      <c r="D84" s="3" t="s">
        <v>102</v>
      </c>
      <c r="E84" s="3">
        <v>1</v>
      </c>
      <c r="F84" s="3" t="s">
        <v>101</v>
      </c>
      <c r="G84" s="3" t="s">
        <v>643</v>
      </c>
      <c r="H84" s="3">
        <f>'1-Баланс'!G24</f>
        <v>0</v>
      </c>
    </row>
    <row r="85" spans="1:8">
      <c r="A85" s="3" t="str">
        <f t="shared" si="6"/>
        <v>КОРПОРАЦИЯ ЗА ТЕХНОЛОГИИ И ИНОВАЦИИ АД</v>
      </c>
      <c r="B85" s="3" t="str">
        <f t="shared" si="7"/>
        <v>115086942</v>
      </c>
      <c r="C85" s="8">
        <f t="shared" si="8"/>
        <v>45747</v>
      </c>
      <c r="D85" s="3" t="s">
        <v>106</v>
      </c>
      <c r="E85" s="3">
        <v>1</v>
      </c>
      <c r="F85" s="3" t="s">
        <v>105</v>
      </c>
      <c r="G85" s="3" t="s">
        <v>643</v>
      </c>
      <c r="H85" s="3">
        <f>'1-Баланс'!G25</f>
        <v>2314</v>
      </c>
    </row>
    <row r="86" spans="1:8">
      <c r="A86" s="3" t="str">
        <f t="shared" si="6"/>
        <v>КОРПОРАЦИЯ ЗА ТЕХНОЛОГИИ И ИНОВАЦИИ АД</v>
      </c>
      <c r="B86" s="3" t="str">
        <f t="shared" si="7"/>
        <v>115086942</v>
      </c>
      <c r="C86" s="8">
        <f t="shared" si="8"/>
        <v>45747</v>
      </c>
      <c r="D86" s="3" t="s">
        <v>110</v>
      </c>
      <c r="E86" s="3">
        <v>1</v>
      </c>
      <c r="F86" s="3" t="s">
        <v>83</v>
      </c>
      <c r="G86" s="3" t="s">
        <v>643</v>
      </c>
      <c r="H86" s="3">
        <f>'1-Баланс'!G26</f>
        <v>5746</v>
      </c>
    </row>
    <row r="87" spans="1:8">
      <c r="A87" s="3" t="str">
        <f t="shared" si="6"/>
        <v>КОРПОРАЦИЯ ЗА ТЕХНОЛОГИИ И ИНОВАЦИИ АД</v>
      </c>
      <c r="B87" s="3" t="str">
        <f t="shared" si="7"/>
        <v>115086942</v>
      </c>
      <c r="C87" s="8">
        <f t="shared" si="8"/>
        <v>45747</v>
      </c>
      <c r="D87" s="3" t="s">
        <v>117</v>
      </c>
      <c r="E87" s="3">
        <v>1</v>
      </c>
      <c r="F87" s="3" t="s">
        <v>116</v>
      </c>
      <c r="G87" s="3" t="s">
        <v>643</v>
      </c>
      <c r="H87" s="3">
        <f>'1-Баланс'!G28</f>
        <v>-7831</v>
      </c>
    </row>
    <row r="88" spans="1:8">
      <c r="A88" s="3" t="str">
        <f t="shared" si="6"/>
        <v>КОРПОРАЦИЯ ЗА ТЕХНОЛОГИИ И ИНОВАЦИИ АД</v>
      </c>
      <c r="B88" s="3" t="str">
        <f t="shared" si="7"/>
        <v>115086942</v>
      </c>
      <c r="C88" s="8">
        <f t="shared" si="8"/>
        <v>45747</v>
      </c>
      <c r="D88" s="3" t="s">
        <v>119</v>
      </c>
      <c r="E88" s="3">
        <v>1</v>
      </c>
      <c r="F88" s="3" t="s">
        <v>118</v>
      </c>
      <c r="G88" s="3" t="s">
        <v>643</v>
      </c>
      <c r="H88" s="3">
        <f>'1-Баланс'!G29</f>
        <v>2799</v>
      </c>
    </row>
    <row r="89" spans="1:8">
      <c r="A89" s="3" t="str">
        <f t="shared" si="6"/>
        <v>КОРПОРАЦИЯ ЗА ТЕХНОЛОГИИ И ИНОВАЦИИ АД</v>
      </c>
      <c r="B89" s="3" t="str">
        <f t="shared" si="7"/>
        <v>115086942</v>
      </c>
      <c r="C89" s="8">
        <f t="shared" si="8"/>
        <v>45747</v>
      </c>
      <c r="D89" s="3" t="s">
        <v>122</v>
      </c>
      <c r="E89" s="3">
        <v>1</v>
      </c>
      <c r="F89" s="3" t="s">
        <v>121</v>
      </c>
      <c r="G89" s="3" t="s">
        <v>643</v>
      </c>
      <c r="H89" s="3">
        <f>'1-Баланс'!G30</f>
        <v>-10630</v>
      </c>
    </row>
    <row r="90" spans="1:8">
      <c r="A90" s="3" t="str">
        <f t="shared" si="6"/>
        <v>КОРПОРАЦИЯ ЗА ТЕХНОЛОГИИ И ИНОВАЦИИ АД</v>
      </c>
      <c r="B90" s="3" t="str">
        <f t="shared" si="7"/>
        <v>115086942</v>
      </c>
      <c r="C90" s="8">
        <f t="shared" si="8"/>
        <v>45747</v>
      </c>
      <c r="D90" s="3" t="s">
        <v>126</v>
      </c>
      <c r="E90" s="3">
        <v>1</v>
      </c>
      <c r="F90" s="3" t="s">
        <v>125</v>
      </c>
      <c r="G90" s="3" t="s">
        <v>643</v>
      </c>
      <c r="H90" s="3">
        <f>'1-Баланс'!G31</f>
        <v>0</v>
      </c>
    </row>
    <row r="91" spans="1:8">
      <c r="A91" s="3" t="str">
        <f t="shared" si="6"/>
        <v>КОРПОРАЦИЯ ЗА ТЕХНОЛОГИИ И ИНОВАЦИИ АД</v>
      </c>
      <c r="B91" s="3" t="str">
        <f t="shared" si="7"/>
        <v>115086942</v>
      </c>
      <c r="C91" s="8">
        <f t="shared" si="8"/>
        <v>45747</v>
      </c>
      <c r="D91" s="3" t="s">
        <v>130</v>
      </c>
      <c r="E91" s="3">
        <v>1</v>
      </c>
      <c r="F91" s="3" t="s">
        <v>129</v>
      </c>
      <c r="G91" s="3" t="s">
        <v>643</v>
      </c>
      <c r="H91" s="3">
        <f>'1-Баланс'!G32</f>
        <v>0</v>
      </c>
    </row>
    <row r="92" spans="1:8">
      <c r="A92" s="3" t="str">
        <f t="shared" si="6"/>
        <v>КОРПОРАЦИЯ ЗА ТЕХНОЛОГИИ И ИНОВАЦИИ АД</v>
      </c>
      <c r="B92" s="3" t="str">
        <f t="shared" si="7"/>
        <v>115086942</v>
      </c>
      <c r="C92" s="8">
        <f t="shared" si="8"/>
        <v>45747</v>
      </c>
      <c r="D92" s="3" t="s">
        <v>134</v>
      </c>
      <c r="E92" s="3">
        <v>1</v>
      </c>
      <c r="F92" s="3" t="s">
        <v>133</v>
      </c>
      <c r="G92" s="3" t="s">
        <v>643</v>
      </c>
      <c r="H92" s="3">
        <f>'1-Баланс'!G33</f>
        <v>-211</v>
      </c>
    </row>
    <row r="93" spans="1:8">
      <c r="A93" s="3" t="str">
        <f t="shared" si="6"/>
        <v>КОРПОРАЦИЯ ЗА ТЕХНОЛОГИИ И ИНОВАЦИИ АД</v>
      </c>
      <c r="B93" s="3" t="str">
        <f t="shared" si="7"/>
        <v>115086942</v>
      </c>
      <c r="C93" s="8">
        <f t="shared" si="8"/>
        <v>45747</v>
      </c>
      <c r="D93" s="3" t="s">
        <v>137</v>
      </c>
      <c r="E93" s="3">
        <v>1</v>
      </c>
      <c r="F93" s="3" t="s">
        <v>113</v>
      </c>
      <c r="G93" s="3" t="s">
        <v>643</v>
      </c>
      <c r="H93" s="3">
        <f>'1-Баланс'!G34</f>
        <v>-8042</v>
      </c>
    </row>
    <row r="94" spans="1:8">
      <c r="A94" s="3" t="str">
        <f t="shared" si="6"/>
        <v>КОРПОРАЦИЯ ЗА ТЕХНОЛОГИИ И ИНОВАЦИИ АД</v>
      </c>
      <c r="B94" s="3" t="str">
        <f t="shared" si="7"/>
        <v>115086942</v>
      </c>
      <c r="C94" s="8">
        <f t="shared" si="8"/>
        <v>45747</v>
      </c>
      <c r="D94" s="3" t="s">
        <v>145</v>
      </c>
      <c r="E94" s="3">
        <v>1</v>
      </c>
      <c r="F94" s="3" t="s">
        <v>50</v>
      </c>
      <c r="G94" s="3" t="s">
        <v>643</v>
      </c>
      <c r="H94" s="3">
        <f>'1-Баланс'!G37</f>
        <v>3704</v>
      </c>
    </row>
    <row r="95" spans="1:8">
      <c r="A95" s="3" t="str">
        <f t="shared" si="6"/>
        <v>КОРПОРАЦИЯ ЗА ТЕХНОЛОГИИ И ИНОВАЦИИ АД</v>
      </c>
      <c r="B95" s="3" t="str">
        <f t="shared" si="7"/>
        <v>115086942</v>
      </c>
      <c r="C95" s="8">
        <f t="shared" si="8"/>
        <v>45747</v>
      </c>
      <c r="D95" s="3" t="s">
        <v>153</v>
      </c>
      <c r="E95" s="3">
        <v>1</v>
      </c>
      <c r="F95" s="3" t="s">
        <v>152</v>
      </c>
      <c r="G95" s="3" t="s">
        <v>643</v>
      </c>
      <c r="H95" s="3">
        <f>'1-Баланс'!G40</f>
        <v>4241</v>
      </c>
    </row>
    <row r="96" spans="1:8">
      <c r="A96" s="3" t="str">
        <f t="shared" si="6"/>
        <v>КОРПОРАЦИЯ ЗА ТЕХНОЛОГИИ И ИНОВАЦИИ АД</v>
      </c>
      <c r="B96" s="3" t="str">
        <f t="shared" si="7"/>
        <v>115086942</v>
      </c>
      <c r="C96" s="8">
        <f t="shared" si="8"/>
        <v>45747</v>
      </c>
      <c r="D96" s="3" t="s">
        <v>165</v>
      </c>
      <c r="E96" s="3">
        <v>1</v>
      </c>
      <c r="F96" s="3" t="s">
        <v>164</v>
      </c>
      <c r="G96" s="3" t="s">
        <v>643</v>
      </c>
      <c r="H96" s="3">
        <f>'1-Баланс'!G44</f>
        <v>0</v>
      </c>
    </row>
    <row r="97" spans="1:8">
      <c r="A97" s="3" t="str">
        <f t="shared" si="6"/>
        <v>КОРПОРАЦИЯ ЗА ТЕХНОЛОГИИ И ИНОВАЦИИ АД</v>
      </c>
      <c r="B97" s="3" t="str">
        <f t="shared" si="7"/>
        <v>115086942</v>
      </c>
      <c r="C97" s="8">
        <f t="shared" si="8"/>
        <v>45747</v>
      </c>
      <c r="D97" s="3" t="s">
        <v>169</v>
      </c>
      <c r="E97" s="3">
        <v>1</v>
      </c>
      <c r="F97" s="3" t="s">
        <v>168</v>
      </c>
      <c r="G97" s="3" t="s">
        <v>643</v>
      </c>
      <c r="H97" s="3">
        <f>'1-Баланс'!G45</f>
        <v>0</v>
      </c>
    </row>
    <row r="98" spans="1:8">
      <c r="A98" s="3" t="str">
        <f t="shared" si="6"/>
        <v>КОРПОРАЦИЯ ЗА ТЕХНОЛОГИИ И ИНОВАЦИИ АД</v>
      </c>
      <c r="B98" s="3" t="str">
        <f t="shared" si="7"/>
        <v>115086942</v>
      </c>
      <c r="C98" s="8">
        <f t="shared" si="8"/>
        <v>45747</v>
      </c>
      <c r="D98" s="3" t="s">
        <v>173</v>
      </c>
      <c r="E98" s="3">
        <v>1</v>
      </c>
      <c r="F98" s="3" t="s">
        <v>172</v>
      </c>
      <c r="G98" s="3" t="s">
        <v>643</v>
      </c>
      <c r="H98" s="3">
        <f>'1-Баланс'!G46</f>
        <v>0</v>
      </c>
    </row>
    <row r="99" spans="1:8">
      <c r="A99" s="3" t="str">
        <f t="shared" ref="A99:A125" si="9">pdeName</f>
        <v>КОРПОРАЦИЯ ЗА ТЕХНОЛОГИИ И ИНОВАЦИИ АД</v>
      </c>
      <c r="B99" s="3" t="str">
        <f t="shared" ref="B99:B125" si="10">pdeBulstat</f>
        <v>115086942</v>
      </c>
      <c r="C99" s="8">
        <f t="shared" ref="C99:C125" si="11">endDate</f>
        <v>45747</v>
      </c>
      <c r="D99" s="3" t="s">
        <v>176</v>
      </c>
      <c r="E99" s="3">
        <v>1</v>
      </c>
      <c r="F99" s="3" t="s">
        <v>175</v>
      </c>
      <c r="G99" s="3" t="s">
        <v>643</v>
      </c>
      <c r="H99" s="3">
        <f>'1-Баланс'!G47</f>
        <v>522</v>
      </c>
    </row>
    <row r="100" spans="1:8">
      <c r="A100" s="3" t="str">
        <f t="shared" si="9"/>
        <v>КОРПОРАЦИЯ ЗА ТЕХНОЛОГИИ И ИНОВАЦИИ АД</v>
      </c>
      <c r="B100" s="3" t="str">
        <f t="shared" si="10"/>
        <v>115086942</v>
      </c>
      <c r="C100" s="8">
        <f t="shared" si="11"/>
        <v>45747</v>
      </c>
      <c r="D100" s="3" t="s">
        <v>180</v>
      </c>
      <c r="E100" s="3">
        <v>1</v>
      </c>
      <c r="F100" s="3" t="s">
        <v>179</v>
      </c>
      <c r="G100" s="3" t="s">
        <v>643</v>
      </c>
      <c r="H100" s="3">
        <f>'1-Баланс'!G48</f>
        <v>0</v>
      </c>
    </row>
    <row r="101" spans="1:8">
      <c r="A101" s="3" t="str">
        <f t="shared" si="9"/>
        <v>КОРПОРАЦИЯ ЗА ТЕХНОЛОГИИ И ИНОВАЦИИ АД</v>
      </c>
      <c r="B101" s="3" t="str">
        <f t="shared" si="10"/>
        <v>115086942</v>
      </c>
      <c r="C101" s="8">
        <f t="shared" si="11"/>
        <v>45747</v>
      </c>
      <c r="D101" s="3" t="s">
        <v>184</v>
      </c>
      <c r="E101" s="3">
        <v>1</v>
      </c>
      <c r="F101" s="3" t="s">
        <v>183</v>
      </c>
      <c r="G101" s="3" t="s">
        <v>643</v>
      </c>
      <c r="H101" s="3">
        <f>'1-Баланс'!G49</f>
        <v>0</v>
      </c>
    </row>
    <row r="102" spans="1:8">
      <c r="A102" s="3" t="str">
        <f t="shared" si="9"/>
        <v>КОРПОРАЦИЯ ЗА ТЕХНОЛОГИИ И ИНОВАЦИИ АД</v>
      </c>
      <c r="B102" s="3" t="str">
        <f t="shared" si="10"/>
        <v>115086942</v>
      </c>
      <c r="C102" s="8">
        <f t="shared" si="11"/>
        <v>45747</v>
      </c>
      <c r="D102" s="3" t="s">
        <v>187</v>
      </c>
      <c r="E102" s="3">
        <v>1</v>
      </c>
      <c r="F102" s="3" t="s">
        <v>161</v>
      </c>
      <c r="G102" s="3" t="s">
        <v>643</v>
      </c>
      <c r="H102" s="3">
        <f>'1-Баланс'!G50</f>
        <v>522</v>
      </c>
    </row>
    <row r="103" spans="1:8">
      <c r="A103" s="3" t="str">
        <f t="shared" si="9"/>
        <v>КОРПОРАЦИЯ ЗА ТЕХНОЛОГИИ И ИНОВАЦИИ АД</v>
      </c>
      <c r="B103" s="3" t="str">
        <f t="shared" si="10"/>
        <v>115086942</v>
      </c>
      <c r="C103" s="8">
        <f t="shared" si="11"/>
        <v>45747</v>
      </c>
      <c r="D103" s="3" t="s">
        <v>192</v>
      </c>
      <c r="E103" s="3">
        <v>1</v>
      </c>
      <c r="F103" s="3" t="s">
        <v>191</v>
      </c>
      <c r="G103" s="3" t="s">
        <v>643</v>
      </c>
      <c r="H103" s="3">
        <f>'1-Баланс'!G52</f>
        <v>0</v>
      </c>
    </row>
    <row r="104" spans="1:8">
      <c r="A104" s="3" t="str">
        <f t="shared" si="9"/>
        <v>КОРПОРАЦИЯ ЗА ТЕХНОЛОГИИ И ИНОВАЦИИ АД</v>
      </c>
      <c r="B104" s="3" t="str">
        <f t="shared" si="10"/>
        <v>115086942</v>
      </c>
      <c r="C104" s="8">
        <f t="shared" si="11"/>
        <v>45747</v>
      </c>
      <c r="D104" s="3" t="s">
        <v>195</v>
      </c>
      <c r="E104" s="3">
        <v>1</v>
      </c>
      <c r="F104" s="3" t="s">
        <v>194</v>
      </c>
      <c r="G104" s="3" t="s">
        <v>643</v>
      </c>
      <c r="H104" s="3">
        <f>'1-Баланс'!G53</f>
        <v>0</v>
      </c>
    </row>
    <row r="105" spans="1:8">
      <c r="A105" s="3" t="str">
        <f t="shared" si="9"/>
        <v>КОРПОРАЦИЯ ЗА ТЕХНОЛОГИИ И ИНОВАЦИИ АД</v>
      </c>
      <c r="B105" s="3" t="str">
        <f t="shared" si="10"/>
        <v>115086942</v>
      </c>
      <c r="C105" s="8">
        <f t="shared" si="11"/>
        <v>45747</v>
      </c>
      <c r="D105" s="3" t="s">
        <v>199</v>
      </c>
      <c r="E105" s="3">
        <v>1</v>
      </c>
      <c r="F105" s="3" t="s">
        <v>198</v>
      </c>
      <c r="G105" s="3" t="s">
        <v>643</v>
      </c>
      <c r="H105" s="3">
        <f>'1-Баланс'!G54</f>
        <v>0</v>
      </c>
    </row>
    <row r="106" spans="1:8">
      <c r="A106" s="3" t="str">
        <f t="shared" si="9"/>
        <v>КОРПОРАЦИЯ ЗА ТЕХНОЛОГИИ И ИНОВАЦИИ АД</v>
      </c>
      <c r="B106" s="3" t="str">
        <f t="shared" si="10"/>
        <v>115086942</v>
      </c>
      <c r="C106" s="8">
        <f t="shared" si="11"/>
        <v>45747</v>
      </c>
      <c r="D106" s="3" t="s">
        <v>203</v>
      </c>
      <c r="E106" s="3">
        <v>1</v>
      </c>
      <c r="F106" s="3" t="s">
        <v>202</v>
      </c>
      <c r="G106" s="3" t="s">
        <v>643</v>
      </c>
      <c r="H106" s="3">
        <f>'1-Баланс'!G55</f>
        <v>0</v>
      </c>
    </row>
    <row r="107" spans="1:8">
      <c r="A107" s="3" t="str">
        <f t="shared" si="9"/>
        <v>КОРПОРАЦИЯ ЗА ТЕХНОЛОГИИ И ИНОВАЦИИ АД</v>
      </c>
      <c r="B107" s="3" t="str">
        <f t="shared" si="10"/>
        <v>115086942</v>
      </c>
      <c r="C107" s="8">
        <f t="shared" si="11"/>
        <v>45747</v>
      </c>
      <c r="D107" s="3" t="s">
        <v>207</v>
      </c>
      <c r="E107" s="3">
        <v>1</v>
      </c>
      <c r="F107" s="3" t="s">
        <v>158</v>
      </c>
      <c r="G107" s="3" t="s">
        <v>643</v>
      </c>
      <c r="H107" s="3">
        <f>'1-Баланс'!G56</f>
        <v>522</v>
      </c>
    </row>
    <row r="108" spans="1:8">
      <c r="A108" s="3" t="str">
        <f t="shared" si="9"/>
        <v>КОРПОРАЦИЯ ЗА ТЕХНОЛОГИИ И ИНОВАЦИИ АД</v>
      </c>
      <c r="B108" s="3" t="str">
        <f t="shared" si="10"/>
        <v>115086942</v>
      </c>
      <c r="C108" s="8">
        <f t="shared" si="11"/>
        <v>45747</v>
      </c>
      <c r="D108" s="3" t="s">
        <v>214</v>
      </c>
      <c r="E108" s="3">
        <v>1</v>
      </c>
      <c r="F108" s="3" t="s">
        <v>213</v>
      </c>
      <c r="G108" s="3" t="s">
        <v>643</v>
      </c>
      <c r="H108" s="3">
        <f>'1-Баланс'!G59</f>
        <v>0</v>
      </c>
    </row>
    <row r="109" spans="1:8">
      <c r="A109" s="3" t="str">
        <f t="shared" si="9"/>
        <v>КОРПОРАЦИЯ ЗА ТЕХНОЛОГИИ И ИНОВАЦИИ АД</v>
      </c>
      <c r="B109" s="3" t="str">
        <f t="shared" si="10"/>
        <v>115086942</v>
      </c>
      <c r="C109" s="8">
        <f t="shared" si="11"/>
        <v>45747</v>
      </c>
      <c r="D109" s="3" t="s">
        <v>218</v>
      </c>
      <c r="E109" s="3">
        <v>1</v>
      </c>
      <c r="F109" s="3" t="s">
        <v>217</v>
      </c>
      <c r="G109" s="3" t="s">
        <v>643</v>
      </c>
      <c r="H109" s="3">
        <f>'1-Баланс'!G60</f>
        <v>0</v>
      </c>
    </row>
    <row r="110" spans="1:8">
      <c r="A110" s="3" t="str">
        <f t="shared" si="9"/>
        <v>КОРПОРАЦИЯ ЗА ТЕХНОЛОГИИ И ИНОВАЦИИ АД</v>
      </c>
      <c r="B110" s="3" t="str">
        <f t="shared" si="10"/>
        <v>115086942</v>
      </c>
      <c r="C110" s="8">
        <f t="shared" si="11"/>
        <v>45747</v>
      </c>
      <c r="D110" s="3" t="s">
        <v>222</v>
      </c>
      <c r="E110" s="3">
        <v>1</v>
      </c>
      <c r="F110" s="3" t="s">
        <v>221</v>
      </c>
      <c r="G110" s="3" t="s">
        <v>643</v>
      </c>
      <c r="H110" s="3">
        <f>'1-Баланс'!G61</f>
        <v>531</v>
      </c>
    </row>
    <row r="111" spans="1:8">
      <c r="A111" s="3" t="str">
        <f t="shared" si="9"/>
        <v>КОРПОРАЦИЯ ЗА ТЕХНОЛОГИИ И ИНОВАЦИИ АД</v>
      </c>
      <c r="B111" s="3" t="str">
        <f t="shared" si="10"/>
        <v>115086942</v>
      </c>
      <c r="C111" s="8">
        <f t="shared" si="11"/>
        <v>45747</v>
      </c>
      <c r="D111" s="3" t="s">
        <v>226</v>
      </c>
      <c r="E111" s="3">
        <v>1</v>
      </c>
      <c r="F111" s="3" t="s">
        <v>225</v>
      </c>
      <c r="G111" s="3" t="s">
        <v>643</v>
      </c>
      <c r="H111" s="3">
        <f>'1-Баланс'!G62</f>
        <v>0</v>
      </c>
    </row>
    <row r="112" spans="1:8">
      <c r="A112" s="3" t="str">
        <f t="shared" si="9"/>
        <v>КОРПОРАЦИЯ ЗА ТЕХНОЛОГИИ И ИНОВАЦИИ АД</v>
      </c>
      <c r="B112" s="3" t="str">
        <f t="shared" si="10"/>
        <v>115086942</v>
      </c>
      <c r="C112" s="8">
        <f t="shared" si="11"/>
        <v>45747</v>
      </c>
      <c r="D112" s="3" t="s">
        <v>230</v>
      </c>
      <c r="E112" s="3">
        <v>1</v>
      </c>
      <c r="F112" s="3" t="s">
        <v>229</v>
      </c>
      <c r="G112" s="3" t="s">
        <v>643</v>
      </c>
      <c r="H112" s="3">
        <f>'1-Баланс'!G63</f>
        <v>26</v>
      </c>
    </row>
    <row r="113" spans="1:8">
      <c r="A113" s="3" t="str">
        <f t="shared" si="9"/>
        <v>КОРПОРАЦИЯ ЗА ТЕХНОЛОГИИ И ИНОВАЦИИ АД</v>
      </c>
      <c r="B113" s="3" t="str">
        <f t="shared" si="10"/>
        <v>115086942</v>
      </c>
      <c r="C113" s="8">
        <f t="shared" si="11"/>
        <v>45747</v>
      </c>
      <c r="D113" s="3" t="s">
        <v>234</v>
      </c>
      <c r="E113" s="3">
        <v>1</v>
      </c>
      <c r="F113" s="3" t="s">
        <v>233</v>
      </c>
      <c r="G113" s="3" t="s">
        <v>643</v>
      </c>
      <c r="H113" s="3">
        <f>'1-Баланс'!G64</f>
        <v>83</v>
      </c>
    </row>
    <row r="114" spans="1:8">
      <c r="A114" s="3" t="str">
        <f t="shared" si="9"/>
        <v>КОРПОРАЦИЯ ЗА ТЕХНОЛОГИИ И ИНОВАЦИИ АД</v>
      </c>
      <c r="B114" s="3" t="str">
        <f t="shared" si="10"/>
        <v>115086942</v>
      </c>
      <c r="C114" s="8">
        <f t="shared" si="11"/>
        <v>45747</v>
      </c>
      <c r="D114" s="3" t="s">
        <v>237</v>
      </c>
      <c r="E114" s="3">
        <v>1</v>
      </c>
      <c r="F114" s="3" t="s">
        <v>236</v>
      </c>
      <c r="G114" s="3" t="s">
        <v>643</v>
      </c>
      <c r="H114" s="3">
        <f>'1-Баланс'!G65</f>
        <v>252</v>
      </c>
    </row>
    <row r="115" spans="1:8">
      <c r="A115" s="3" t="str">
        <f t="shared" si="9"/>
        <v>КОРПОРАЦИЯ ЗА ТЕХНОЛОГИИ И ИНОВАЦИИ АД</v>
      </c>
      <c r="B115" s="3" t="str">
        <f t="shared" si="10"/>
        <v>115086942</v>
      </c>
      <c r="C115" s="8">
        <f t="shared" si="11"/>
        <v>45747</v>
      </c>
      <c r="D115" s="3" t="s">
        <v>239</v>
      </c>
      <c r="E115" s="3">
        <v>1</v>
      </c>
      <c r="F115" s="3" t="s">
        <v>238</v>
      </c>
      <c r="G115" s="3" t="s">
        <v>643</v>
      </c>
      <c r="H115" s="3">
        <f>'1-Баланс'!G66</f>
        <v>98</v>
      </c>
    </row>
    <row r="116" spans="1:8">
      <c r="A116" s="3" t="str">
        <f t="shared" si="9"/>
        <v>КОРПОРАЦИЯ ЗА ТЕХНОЛОГИИ И ИНОВАЦИИ АД</v>
      </c>
      <c r="B116" s="3" t="str">
        <f t="shared" si="10"/>
        <v>115086942</v>
      </c>
      <c r="C116" s="8">
        <f t="shared" si="11"/>
        <v>45747</v>
      </c>
      <c r="D116" s="3" t="s">
        <v>242</v>
      </c>
      <c r="E116" s="3">
        <v>1</v>
      </c>
      <c r="F116" s="3" t="s">
        <v>241</v>
      </c>
      <c r="G116" s="3" t="s">
        <v>643</v>
      </c>
      <c r="H116" s="3">
        <f>'1-Баланс'!G67</f>
        <v>45</v>
      </c>
    </row>
    <row r="117" spans="1:8">
      <c r="A117" s="3" t="str">
        <f t="shared" si="9"/>
        <v>КОРПОРАЦИЯ ЗА ТЕХНОЛОГИИ И ИНОВАЦИИ АД</v>
      </c>
      <c r="B117" s="3" t="str">
        <f t="shared" si="10"/>
        <v>115086942</v>
      </c>
      <c r="C117" s="8">
        <f t="shared" si="11"/>
        <v>45747</v>
      </c>
      <c r="D117" s="3" t="s">
        <v>246</v>
      </c>
      <c r="E117" s="3">
        <v>1</v>
      </c>
      <c r="F117" s="3" t="s">
        <v>245</v>
      </c>
      <c r="G117" s="3" t="s">
        <v>643</v>
      </c>
      <c r="H117" s="3">
        <f>'1-Баланс'!G68</f>
        <v>27</v>
      </c>
    </row>
    <row r="118" spans="1:8">
      <c r="A118" s="3" t="str">
        <f t="shared" si="9"/>
        <v>КОРПОРАЦИЯ ЗА ТЕХНОЛОГИИ И ИНОВАЦИИ АД</v>
      </c>
      <c r="B118" s="3" t="str">
        <f t="shared" si="10"/>
        <v>115086942</v>
      </c>
      <c r="C118" s="8">
        <f t="shared" si="11"/>
        <v>45747</v>
      </c>
      <c r="D118" s="3" t="s">
        <v>249</v>
      </c>
      <c r="E118" s="3">
        <v>1</v>
      </c>
      <c r="F118" s="3" t="s">
        <v>111</v>
      </c>
      <c r="G118" s="3" t="s">
        <v>643</v>
      </c>
      <c r="H118" s="3">
        <f>'1-Баланс'!G69</f>
        <v>259</v>
      </c>
    </row>
    <row r="119" spans="1:8">
      <c r="A119" s="3" t="str">
        <f t="shared" si="9"/>
        <v>КОРПОРАЦИЯ ЗА ТЕХНОЛОГИИ И ИНОВАЦИИ АД</v>
      </c>
      <c r="B119" s="3" t="str">
        <f t="shared" si="10"/>
        <v>115086942</v>
      </c>
      <c r="C119" s="8">
        <f t="shared" si="11"/>
        <v>45747</v>
      </c>
      <c r="D119" s="3" t="s">
        <v>253</v>
      </c>
      <c r="E119" s="3">
        <v>1</v>
      </c>
      <c r="F119" s="3" t="s">
        <v>252</v>
      </c>
      <c r="G119" s="3" t="s">
        <v>643</v>
      </c>
      <c r="H119" s="3">
        <f>'1-Баланс'!G70</f>
        <v>0</v>
      </c>
    </row>
    <row r="120" spans="1:8">
      <c r="A120" s="3" t="str">
        <f t="shared" si="9"/>
        <v>КОРПОРАЦИЯ ЗА ТЕХНОЛОГИИ И ИНОВАЦИИ АД</v>
      </c>
      <c r="B120" s="3" t="str">
        <f t="shared" si="10"/>
        <v>115086942</v>
      </c>
      <c r="C120" s="8">
        <f t="shared" si="11"/>
        <v>45747</v>
      </c>
      <c r="D120" s="3" t="s">
        <v>256</v>
      </c>
      <c r="E120" s="3">
        <v>1</v>
      </c>
      <c r="F120" s="3" t="s">
        <v>161</v>
      </c>
      <c r="G120" s="3" t="s">
        <v>643</v>
      </c>
      <c r="H120" s="3">
        <f>'1-Баланс'!G71</f>
        <v>790</v>
      </c>
    </row>
    <row r="121" spans="1:8">
      <c r="A121" s="3" t="str">
        <f t="shared" si="9"/>
        <v>КОРПОРАЦИЯ ЗА ТЕХНОЛОГИИ И ИНОВАЦИИ АД</v>
      </c>
      <c r="B121" s="3" t="str">
        <f t="shared" si="10"/>
        <v>115086942</v>
      </c>
      <c r="C121" s="8">
        <f t="shared" si="11"/>
        <v>45747</v>
      </c>
      <c r="D121" s="3" t="s">
        <v>262</v>
      </c>
      <c r="E121" s="3">
        <v>1</v>
      </c>
      <c r="F121" s="3" t="s">
        <v>261</v>
      </c>
      <c r="G121" s="3" t="s">
        <v>643</v>
      </c>
      <c r="H121" s="3">
        <f>'1-Баланс'!G73</f>
        <v>0</v>
      </c>
    </row>
    <row r="122" spans="1:8">
      <c r="A122" s="3" t="str">
        <f t="shared" si="9"/>
        <v>КОРПОРАЦИЯ ЗА ТЕХНОЛОГИИ И ИНОВАЦИИ АД</v>
      </c>
      <c r="B122" s="3" t="str">
        <f t="shared" si="10"/>
        <v>115086942</v>
      </c>
      <c r="C122" s="8">
        <f t="shared" si="11"/>
        <v>45747</v>
      </c>
      <c r="D122" s="3" t="s">
        <v>267</v>
      </c>
      <c r="E122" s="3">
        <v>1</v>
      </c>
      <c r="F122" s="3" t="s">
        <v>194</v>
      </c>
      <c r="G122" s="3" t="s">
        <v>643</v>
      </c>
      <c r="H122" s="3">
        <f>'1-Баланс'!G75</f>
        <v>0</v>
      </c>
    </row>
    <row r="123" spans="1:8">
      <c r="A123" s="3" t="str">
        <f t="shared" si="9"/>
        <v>КОРПОРАЦИЯ ЗА ТЕХНОЛОГИИ И ИНОВАЦИИ АД</v>
      </c>
      <c r="B123" s="3" t="str">
        <f t="shared" si="10"/>
        <v>115086942</v>
      </c>
      <c r="C123" s="8">
        <f t="shared" si="11"/>
        <v>45747</v>
      </c>
      <c r="D123" s="3" t="s">
        <v>270</v>
      </c>
      <c r="E123" s="3">
        <v>1</v>
      </c>
      <c r="F123" s="3" t="s">
        <v>269</v>
      </c>
      <c r="G123" s="3" t="s">
        <v>643</v>
      </c>
      <c r="H123" s="3">
        <f>'1-Баланс'!G77</f>
        <v>0</v>
      </c>
    </row>
    <row r="124" spans="1:8">
      <c r="A124" s="3" t="str">
        <f t="shared" si="9"/>
        <v>КОРПОРАЦИЯ ЗА ТЕХНОЛОГИИ И ИНОВАЦИИ АД</v>
      </c>
      <c r="B124" s="3" t="str">
        <f t="shared" si="10"/>
        <v>115086942</v>
      </c>
      <c r="C124" s="8">
        <f t="shared" si="11"/>
        <v>45747</v>
      </c>
      <c r="D124" s="3" t="s">
        <v>275</v>
      </c>
      <c r="E124" s="3">
        <v>1</v>
      </c>
      <c r="F124" s="3" t="s">
        <v>209</v>
      </c>
      <c r="G124" s="3" t="s">
        <v>643</v>
      </c>
      <c r="H124" s="3">
        <f>'1-Баланс'!G79</f>
        <v>790</v>
      </c>
    </row>
    <row r="125" spans="1:8">
      <c r="A125" s="3" t="str">
        <f t="shared" si="9"/>
        <v>КОРПОРАЦИЯ ЗА ТЕХНОЛОГИИ И ИНОВАЦИИ АД</v>
      </c>
      <c r="B125" s="3" t="str">
        <f t="shared" si="10"/>
        <v>115086942</v>
      </c>
      <c r="C125" s="8">
        <f t="shared" si="11"/>
        <v>45747</v>
      </c>
      <c r="D125" s="3" t="s">
        <v>305</v>
      </c>
      <c r="E125" s="3">
        <v>1</v>
      </c>
      <c r="F125" s="3" t="s">
        <v>644</v>
      </c>
      <c r="G125" s="3" t="s">
        <v>643</v>
      </c>
      <c r="H125" s="3">
        <f>'1-Баланс'!G95</f>
        <v>9257</v>
      </c>
    </row>
    <row r="126" spans="1:8" s="2" customFormat="1">
      <c r="C126" s="6"/>
      <c r="F126" s="7" t="s">
        <v>645</v>
      </c>
    </row>
    <row r="127" spans="1:8">
      <c r="A127" s="3" t="str">
        <f t="shared" ref="A127:A158" si="12">pdeName</f>
        <v>КОРПОРАЦИЯ ЗА ТЕХНОЛОГИИ И ИНОВАЦИИ АД</v>
      </c>
      <c r="B127" s="3" t="str">
        <f t="shared" ref="B127:B158" si="13">pdeBulstat</f>
        <v>115086942</v>
      </c>
      <c r="C127" s="8">
        <f t="shared" ref="C127:C158" si="14">endDate</f>
        <v>45747</v>
      </c>
      <c r="D127" s="3" t="s">
        <v>315</v>
      </c>
      <c r="E127" s="3">
        <v>1</v>
      </c>
      <c r="F127" s="3" t="s">
        <v>314</v>
      </c>
      <c r="G127" s="3" t="s">
        <v>646</v>
      </c>
      <c r="H127" s="10">
        <f>'2-Отчет за доходите'!C12</f>
        <v>48</v>
      </c>
    </row>
    <row r="128" spans="1:8">
      <c r="A128" s="3" t="str">
        <f t="shared" si="12"/>
        <v>КОРПОРАЦИЯ ЗА ТЕХНОЛОГИИ И ИНОВАЦИИ АД</v>
      </c>
      <c r="B128" s="3" t="str">
        <f t="shared" si="13"/>
        <v>115086942</v>
      </c>
      <c r="C128" s="8">
        <f t="shared" si="14"/>
        <v>45747</v>
      </c>
      <c r="D128" s="3" t="s">
        <v>319</v>
      </c>
      <c r="E128" s="3">
        <v>1</v>
      </c>
      <c r="F128" s="3" t="s">
        <v>318</v>
      </c>
      <c r="G128" s="3" t="s">
        <v>646</v>
      </c>
      <c r="H128" s="10">
        <f>'2-Отчет за доходите'!C13</f>
        <v>143</v>
      </c>
    </row>
    <row r="129" spans="1:8">
      <c r="A129" s="3" t="str">
        <f t="shared" si="12"/>
        <v>КОРПОРАЦИЯ ЗА ТЕХНОЛОГИИ И ИНОВАЦИИ АД</v>
      </c>
      <c r="B129" s="3" t="str">
        <f t="shared" si="13"/>
        <v>115086942</v>
      </c>
      <c r="C129" s="8">
        <f t="shared" si="14"/>
        <v>45747</v>
      </c>
      <c r="D129" s="3" t="s">
        <v>323</v>
      </c>
      <c r="E129" s="3">
        <v>1</v>
      </c>
      <c r="F129" s="3" t="s">
        <v>322</v>
      </c>
      <c r="G129" s="3" t="s">
        <v>646</v>
      </c>
      <c r="H129" s="10">
        <f>'2-Отчет за доходите'!C14</f>
        <v>42</v>
      </c>
    </row>
    <row r="130" spans="1:8">
      <c r="A130" s="3" t="str">
        <f t="shared" si="12"/>
        <v>КОРПОРАЦИЯ ЗА ТЕХНОЛОГИИ И ИНОВАЦИИ АД</v>
      </c>
      <c r="B130" s="3" t="str">
        <f t="shared" si="13"/>
        <v>115086942</v>
      </c>
      <c r="C130" s="8">
        <f t="shared" si="14"/>
        <v>45747</v>
      </c>
      <c r="D130" s="3" t="s">
        <v>327</v>
      </c>
      <c r="E130" s="3">
        <v>1</v>
      </c>
      <c r="F130" s="3" t="s">
        <v>326</v>
      </c>
      <c r="G130" s="3" t="s">
        <v>646</v>
      </c>
      <c r="H130" s="10">
        <f>'2-Отчет за доходите'!C15</f>
        <v>205</v>
      </c>
    </row>
    <row r="131" spans="1:8">
      <c r="A131" s="3" t="str">
        <f t="shared" si="12"/>
        <v>КОРПОРАЦИЯ ЗА ТЕХНОЛОГИИ И ИНОВАЦИИ АД</v>
      </c>
      <c r="B131" s="3" t="str">
        <f t="shared" si="13"/>
        <v>115086942</v>
      </c>
      <c r="C131" s="8">
        <f t="shared" si="14"/>
        <v>45747</v>
      </c>
      <c r="D131" s="3" t="s">
        <v>330</v>
      </c>
      <c r="E131" s="3">
        <v>1</v>
      </c>
      <c r="F131" s="3" t="s">
        <v>329</v>
      </c>
      <c r="G131" s="3" t="s">
        <v>646</v>
      </c>
      <c r="H131" s="10">
        <f>'2-Отчет за доходите'!C16</f>
        <v>40</v>
      </c>
    </row>
    <row r="132" spans="1:8">
      <c r="A132" s="3" t="str">
        <f t="shared" si="12"/>
        <v>КОРПОРАЦИЯ ЗА ТЕХНОЛОГИИ И ИНОВАЦИИ АД</v>
      </c>
      <c r="B132" s="3" t="str">
        <f t="shared" si="13"/>
        <v>115086942</v>
      </c>
      <c r="C132" s="8">
        <f t="shared" si="14"/>
        <v>45747</v>
      </c>
      <c r="D132" s="3" t="s">
        <v>333</v>
      </c>
      <c r="E132" s="3">
        <v>1</v>
      </c>
      <c r="F132" s="3" t="s">
        <v>332</v>
      </c>
      <c r="G132" s="3" t="s">
        <v>646</v>
      </c>
      <c r="H132" s="10">
        <f>'2-Отчет за доходите'!C17</f>
        <v>4</v>
      </c>
    </row>
    <row r="133" spans="1:8">
      <c r="A133" s="3" t="str">
        <f t="shared" si="12"/>
        <v>КОРПОРАЦИЯ ЗА ТЕХНОЛОГИИ И ИНОВАЦИИ АД</v>
      </c>
      <c r="B133" s="3" t="str">
        <f t="shared" si="13"/>
        <v>115086942</v>
      </c>
      <c r="C133" s="8">
        <f t="shared" si="14"/>
        <v>45747</v>
      </c>
      <c r="D133" s="3" t="s">
        <v>335</v>
      </c>
      <c r="E133" s="3">
        <v>1</v>
      </c>
      <c r="F133" s="3" t="s">
        <v>334</v>
      </c>
      <c r="G133" s="3" t="s">
        <v>646</v>
      </c>
      <c r="H133" s="10">
        <f>'2-Отчет за доходите'!C18</f>
        <v>0</v>
      </c>
    </row>
    <row r="134" spans="1:8">
      <c r="A134" s="3" t="str">
        <f t="shared" si="12"/>
        <v>КОРПОРАЦИЯ ЗА ТЕХНОЛОГИИ И ИНОВАЦИИ АД</v>
      </c>
      <c r="B134" s="3" t="str">
        <f t="shared" si="13"/>
        <v>115086942</v>
      </c>
      <c r="C134" s="8">
        <f t="shared" si="14"/>
        <v>45747</v>
      </c>
      <c r="D134" s="3" t="s">
        <v>339</v>
      </c>
      <c r="E134" s="3">
        <v>1</v>
      </c>
      <c r="F134" s="3" t="s">
        <v>338</v>
      </c>
      <c r="G134" s="3" t="s">
        <v>646</v>
      </c>
      <c r="H134" s="10">
        <f>'2-Отчет за доходите'!C19</f>
        <v>11</v>
      </c>
    </row>
    <row r="135" spans="1:8">
      <c r="A135" s="3" t="str">
        <f t="shared" si="12"/>
        <v>КОРПОРАЦИЯ ЗА ТЕХНОЛОГИИ И ИНОВАЦИИ АД</v>
      </c>
      <c r="B135" s="3" t="str">
        <f t="shared" si="13"/>
        <v>115086942</v>
      </c>
      <c r="C135" s="8">
        <f t="shared" si="14"/>
        <v>45747</v>
      </c>
      <c r="D135" s="3" t="s">
        <v>343</v>
      </c>
      <c r="E135" s="3">
        <v>1</v>
      </c>
      <c r="F135" s="3" t="s">
        <v>342</v>
      </c>
      <c r="G135" s="3" t="s">
        <v>646</v>
      </c>
      <c r="H135" s="10">
        <f>'2-Отчет за доходите'!C20</f>
        <v>0</v>
      </c>
    </row>
    <row r="136" spans="1:8">
      <c r="A136" s="3" t="str">
        <f t="shared" si="12"/>
        <v>КОРПОРАЦИЯ ЗА ТЕХНОЛОГИИ И ИНОВАЦИИ АД</v>
      </c>
      <c r="B136" s="3" t="str">
        <f t="shared" si="13"/>
        <v>115086942</v>
      </c>
      <c r="C136" s="8">
        <f t="shared" si="14"/>
        <v>45747</v>
      </c>
      <c r="D136" s="3" t="s">
        <v>345</v>
      </c>
      <c r="E136" s="3">
        <v>1</v>
      </c>
      <c r="F136" s="3" t="s">
        <v>344</v>
      </c>
      <c r="G136" s="3" t="s">
        <v>646</v>
      </c>
      <c r="H136" s="10">
        <f>'2-Отчет за доходите'!C21</f>
        <v>0</v>
      </c>
    </row>
    <row r="137" spans="1:8">
      <c r="A137" s="3" t="str">
        <f t="shared" si="12"/>
        <v>КОРПОРАЦИЯ ЗА ТЕХНОЛОГИИ И ИНОВАЦИИ АД</v>
      </c>
      <c r="B137" s="3" t="str">
        <f t="shared" si="13"/>
        <v>115086942</v>
      </c>
      <c r="C137" s="8">
        <f t="shared" si="14"/>
        <v>45747</v>
      </c>
      <c r="D137" s="3" t="s">
        <v>347</v>
      </c>
      <c r="E137" s="3">
        <v>1</v>
      </c>
      <c r="F137" s="3" t="s">
        <v>312</v>
      </c>
      <c r="G137" s="3" t="s">
        <v>646</v>
      </c>
      <c r="H137" s="10">
        <f>'2-Отчет за доходите'!C22</f>
        <v>493</v>
      </c>
    </row>
    <row r="138" spans="1:8">
      <c r="A138" s="3" t="str">
        <f t="shared" si="12"/>
        <v>КОРПОРАЦИЯ ЗА ТЕХНОЛОГИИ И ИНОВАЦИИ АД</v>
      </c>
      <c r="B138" s="3" t="str">
        <f t="shared" si="13"/>
        <v>115086942</v>
      </c>
      <c r="C138" s="8">
        <f t="shared" si="14"/>
        <v>45747</v>
      </c>
      <c r="D138" s="3" t="s">
        <v>356</v>
      </c>
      <c r="E138" s="3">
        <v>1</v>
      </c>
      <c r="F138" s="3" t="s">
        <v>355</v>
      </c>
      <c r="G138" s="3" t="s">
        <v>646</v>
      </c>
      <c r="H138" s="10">
        <f>'2-Отчет за доходите'!C25</f>
        <v>15</v>
      </c>
    </row>
    <row r="139" spans="1:8">
      <c r="A139" s="3" t="str">
        <f t="shared" si="12"/>
        <v>КОРПОРАЦИЯ ЗА ТЕХНОЛОГИИ И ИНОВАЦИИ АД</v>
      </c>
      <c r="B139" s="3" t="str">
        <f t="shared" si="13"/>
        <v>115086942</v>
      </c>
      <c r="C139" s="8">
        <f t="shared" si="14"/>
        <v>45747</v>
      </c>
      <c r="D139" s="3" t="s">
        <v>360</v>
      </c>
      <c r="E139" s="3">
        <v>1</v>
      </c>
      <c r="F139" s="3" t="s">
        <v>359</v>
      </c>
      <c r="G139" s="3" t="s">
        <v>646</v>
      </c>
      <c r="H139" s="10">
        <f>'2-Отчет за доходите'!C26</f>
        <v>0</v>
      </c>
    </row>
    <row r="140" spans="1:8">
      <c r="A140" s="3" t="str">
        <f t="shared" si="12"/>
        <v>КОРПОРАЦИЯ ЗА ТЕХНОЛОГИИ И ИНОВАЦИИ АД</v>
      </c>
      <c r="B140" s="3" t="str">
        <f t="shared" si="13"/>
        <v>115086942</v>
      </c>
      <c r="C140" s="8">
        <f t="shared" si="14"/>
        <v>45747</v>
      </c>
      <c r="D140" s="3" t="s">
        <v>364</v>
      </c>
      <c r="E140" s="3">
        <v>1</v>
      </c>
      <c r="F140" s="3" t="s">
        <v>363</v>
      </c>
      <c r="G140" s="3" t="s">
        <v>646</v>
      </c>
      <c r="H140" s="10">
        <f>'2-Отчет за доходите'!C27</f>
        <v>0</v>
      </c>
    </row>
    <row r="141" spans="1:8">
      <c r="A141" s="3" t="str">
        <f t="shared" si="12"/>
        <v>КОРПОРАЦИЯ ЗА ТЕХНОЛОГИИ И ИНОВАЦИИ АД</v>
      </c>
      <c r="B141" s="3" t="str">
        <f t="shared" si="13"/>
        <v>115086942</v>
      </c>
      <c r="C141" s="8">
        <f t="shared" si="14"/>
        <v>45747</v>
      </c>
      <c r="D141" s="3" t="s">
        <v>366</v>
      </c>
      <c r="E141" s="3">
        <v>1</v>
      </c>
      <c r="F141" s="3" t="s">
        <v>111</v>
      </c>
      <c r="G141" s="3" t="s">
        <v>646</v>
      </c>
      <c r="H141" s="10">
        <f>'2-Отчет за доходите'!C28</f>
        <v>1</v>
      </c>
    </row>
    <row r="142" spans="1:8">
      <c r="A142" s="3" t="str">
        <f t="shared" si="12"/>
        <v>КОРПОРАЦИЯ ЗА ТЕХНОЛОГИИ И ИНОВАЦИИ АД</v>
      </c>
      <c r="B142" s="3" t="str">
        <f t="shared" si="13"/>
        <v>115086942</v>
      </c>
      <c r="C142" s="8">
        <f t="shared" si="14"/>
        <v>45747</v>
      </c>
      <c r="D142" s="3" t="s">
        <v>367</v>
      </c>
      <c r="E142" s="3">
        <v>1</v>
      </c>
      <c r="F142" s="3" t="s">
        <v>352</v>
      </c>
      <c r="G142" s="3" t="s">
        <v>646</v>
      </c>
      <c r="H142" s="10">
        <f>'2-Отчет за доходите'!C29</f>
        <v>16</v>
      </c>
    </row>
    <row r="143" spans="1:8">
      <c r="A143" s="3" t="str">
        <f t="shared" si="12"/>
        <v>КОРПОРАЦИЯ ЗА ТЕХНОЛОГИИ И ИНОВАЦИИ АД</v>
      </c>
      <c r="B143" s="3" t="str">
        <f t="shared" si="13"/>
        <v>115086942</v>
      </c>
      <c r="C143" s="8">
        <f t="shared" si="14"/>
        <v>45747</v>
      </c>
      <c r="D143" s="3" t="s">
        <v>369</v>
      </c>
      <c r="E143" s="3">
        <v>1</v>
      </c>
      <c r="F143" s="3" t="s">
        <v>368</v>
      </c>
      <c r="G143" s="3" t="s">
        <v>646</v>
      </c>
      <c r="H143" s="10">
        <f>'2-Отчет за доходите'!C31</f>
        <v>509</v>
      </c>
    </row>
    <row r="144" spans="1:8">
      <c r="A144" s="3" t="str">
        <f t="shared" si="12"/>
        <v>КОРПОРАЦИЯ ЗА ТЕХНОЛОГИИ И ИНОВАЦИИ АД</v>
      </c>
      <c r="B144" s="3" t="str">
        <f t="shared" si="13"/>
        <v>115086942</v>
      </c>
      <c r="C144" s="8">
        <f t="shared" si="14"/>
        <v>45747</v>
      </c>
      <c r="D144" s="3" t="s">
        <v>373</v>
      </c>
      <c r="E144" s="3">
        <v>1</v>
      </c>
      <c r="F144" s="3" t="s">
        <v>372</v>
      </c>
      <c r="G144" s="3" t="s">
        <v>646</v>
      </c>
      <c r="H144" s="10">
        <f>'2-Отчет за доходите'!C33</f>
        <v>0</v>
      </c>
    </row>
    <row r="145" spans="1:8">
      <c r="A145" s="3" t="str">
        <f t="shared" si="12"/>
        <v>КОРПОРАЦИЯ ЗА ТЕХНОЛОГИИ И ИНОВАЦИИ АД</v>
      </c>
      <c r="B145" s="3" t="str">
        <f t="shared" si="13"/>
        <v>115086942</v>
      </c>
      <c r="C145" s="8">
        <f t="shared" si="14"/>
        <v>45747</v>
      </c>
      <c r="D145" s="3" t="s">
        <v>377</v>
      </c>
      <c r="E145" s="3">
        <v>1</v>
      </c>
      <c r="F145" s="3" t="s">
        <v>376</v>
      </c>
      <c r="G145" s="3" t="s">
        <v>646</v>
      </c>
      <c r="H145" s="10">
        <f>'2-Отчет за доходите'!C34</f>
        <v>0</v>
      </c>
    </row>
    <row r="146" spans="1:8">
      <c r="A146" s="3" t="str">
        <f t="shared" si="12"/>
        <v>КОРПОРАЦИЯ ЗА ТЕХНОЛОГИИ И ИНОВАЦИИ АД</v>
      </c>
      <c r="B146" s="3" t="str">
        <f t="shared" si="13"/>
        <v>115086942</v>
      </c>
      <c r="C146" s="8">
        <f t="shared" si="14"/>
        <v>45747</v>
      </c>
      <c r="D146" s="3" t="s">
        <v>381</v>
      </c>
      <c r="E146" s="3">
        <v>1</v>
      </c>
      <c r="F146" s="3" t="s">
        <v>380</v>
      </c>
      <c r="G146" s="3" t="s">
        <v>646</v>
      </c>
      <c r="H146" s="10">
        <f>'2-Отчет за доходите'!C35</f>
        <v>0</v>
      </c>
    </row>
    <row r="147" spans="1:8">
      <c r="A147" s="3" t="str">
        <f t="shared" si="12"/>
        <v>КОРПОРАЦИЯ ЗА ТЕХНОЛОГИИ И ИНОВАЦИИ АД</v>
      </c>
      <c r="B147" s="3" t="str">
        <f t="shared" si="13"/>
        <v>115086942</v>
      </c>
      <c r="C147" s="8">
        <f t="shared" si="14"/>
        <v>45747</v>
      </c>
      <c r="D147" s="3" t="s">
        <v>385</v>
      </c>
      <c r="E147" s="3">
        <v>1</v>
      </c>
      <c r="F147" s="3" t="s">
        <v>384</v>
      </c>
      <c r="G147" s="3" t="s">
        <v>646</v>
      </c>
      <c r="H147" s="10">
        <f>'2-Отчет за доходите'!C36</f>
        <v>509</v>
      </c>
    </row>
    <row r="148" spans="1:8">
      <c r="A148" s="3" t="str">
        <f t="shared" si="12"/>
        <v>КОРПОРАЦИЯ ЗА ТЕХНОЛОГИИ И ИНОВАЦИИ АД</v>
      </c>
      <c r="B148" s="3" t="str">
        <f t="shared" si="13"/>
        <v>115086942</v>
      </c>
      <c r="C148" s="8">
        <f t="shared" si="14"/>
        <v>45747</v>
      </c>
      <c r="D148" s="3" t="s">
        <v>389</v>
      </c>
      <c r="E148" s="3">
        <v>1</v>
      </c>
      <c r="F148" s="3" t="s">
        <v>388</v>
      </c>
      <c r="G148" s="3" t="s">
        <v>646</v>
      </c>
      <c r="H148" s="10">
        <f>'2-Отчет за доходите'!C37</f>
        <v>0</v>
      </c>
    </row>
    <row r="149" spans="1:8">
      <c r="A149" s="3" t="str">
        <f t="shared" si="12"/>
        <v>КОРПОРАЦИЯ ЗА ТЕХНОЛОГИИ И ИНОВАЦИИ АД</v>
      </c>
      <c r="B149" s="3" t="str">
        <f t="shared" si="13"/>
        <v>115086942</v>
      </c>
      <c r="C149" s="8">
        <f t="shared" si="14"/>
        <v>45747</v>
      </c>
      <c r="D149" s="3" t="s">
        <v>393</v>
      </c>
      <c r="E149" s="3">
        <v>1</v>
      </c>
      <c r="F149" s="3" t="s">
        <v>392</v>
      </c>
      <c r="G149" s="3" t="s">
        <v>646</v>
      </c>
      <c r="H149" s="10">
        <f>'2-Отчет за доходите'!C38</f>
        <v>0</v>
      </c>
    </row>
    <row r="150" spans="1:8">
      <c r="A150" s="3" t="str">
        <f t="shared" si="12"/>
        <v>КОРПОРАЦИЯ ЗА ТЕХНОЛОГИИ И ИНОВАЦИИ АД</v>
      </c>
      <c r="B150" s="3" t="str">
        <f t="shared" si="13"/>
        <v>115086942</v>
      </c>
      <c r="C150" s="8">
        <f t="shared" si="14"/>
        <v>45747</v>
      </c>
      <c r="D150" s="3" t="s">
        <v>395</v>
      </c>
      <c r="E150" s="3">
        <v>1</v>
      </c>
      <c r="F150" s="3" t="s">
        <v>394</v>
      </c>
      <c r="G150" s="3" t="s">
        <v>646</v>
      </c>
      <c r="H150" s="10">
        <f>'2-Отчет за доходите'!C39</f>
        <v>0</v>
      </c>
    </row>
    <row r="151" spans="1:8">
      <c r="A151" s="3" t="str">
        <f t="shared" si="12"/>
        <v>КОРПОРАЦИЯ ЗА ТЕХНОЛОГИИ И ИНОВАЦИИ АД</v>
      </c>
      <c r="B151" s="3" t="str">
        <f t="shared" si="13"/>
        <v>115086942</v>
      </c>
      <c r="C151" s="8">
        <f t="shared" si="14"/>
        <v>45747</v>
      </c>
      <c r="D151" s="3" t="s">
        <v>397</v>
      </c>
      <c r="E151" s="3">
        <v>1</v>
      </c>
      <c r="F151" s="3" t="s">
        <v>396</v>
      </c>
      <c r="G151" s="3" t="s">
        <v>646</v>
      </c>
      <c r="H151" s="10">
        <f>'2-Отчет за доходите'!C40</f>
        <v>0</v>
      </c>
    </row>
    <row r="152" spans="1:8">
      <c r="A152" s="3" t="str">
        <f t="shared" si="12"/>
        <v>КОРПОРАЦИЯ ЗА ТЕХНОЛОГИИ И ИНОВАЦИИ АД</v>
      </c>
      <c r="B152" s="3" t="str">
        <f t="shared" si="13"/>
        <v>115086942</v>
      </c>
      <c r="C152" s="8">
        <f t="shared" si="14"/>
        <v>45747</v>
      </c>
      <c r="D152" s="3" t="s">
        <v>399</v>
      </c>
      <c r="E152" s="3">
        <v>1</v>
      </c>
      <c r="F152" s="3" t="s">
        <v>398</v>
      </c>
      <c r="G152" s="3" t="s">
        <v>646</v>
      </c>
      <c r="H152" s="10">
        <f>'2-Отчет за доходите'!C41</f>
        <v>0</v>
      </c>
    </row>
    <row r="153" spans="1:8">
      <c r="A153" s="3" t="str">
        <f t="shared" si="12"/>
        <v>КОРПОРАЦИЯ ЗА ТЕХНОЛОГИИ И ИНОВАЦИИ АД</v>
      </c>
      <c r="B153" s="3" t="str">
        <f t="shared" si="13"/>
        <v>115086942</v>
      </c>
      <c r="C153" s="8">
        <f t="shared" si="14"/>
        <v>45747</v>
      </c>
      <c r="D153" s="3" t="s">
        <v>401</v>
      </c>
      <c r="E153" s="3">
        <v>1</v>
      </c>
      <c r="F153" s="3" t="s">
        <v>400</v>
      </c>
      <c r="G153" s="3" t="s">
        <v>646</v>
      </c>
      <c r="H153" s="10">
        <f>'2-Отчет за доходите'!C42</f>
        <v>0</v>
      </c>
    </row>
    <row r="154" spans="1:8">
      <c r="A154" s="3" t="str">
        <f t="shared" si="12"/>
        <v>КОРПОРАЦИЯ ЗА ТЕХНОЛОГИИ И ИНОВАЦИИ АД</v>
      </c>
      <c r="B154" s="3" t="str">
        <f t="shared" si="13"/>
        <v>115086942</v>
      </c>
      <c r="C154" s="8">
        <f t="shared" si="14"/>
        <v>45747</v>
      </c>
      <c r="D154" s="3" t="s">
        <v>405</v>
      </c>
      <c r="E154" s="3">
        <v>1</v>
      </c>
      <c r="F154" s="3" t="s">
        <v>404</v>
      </c>
      <c r="G154" s="3" t="s">
        <v>646</v>
      </c>
      <c r="H154" s="10">
        <f>'2-Отчет за доходите'!C43</f>
        <v>0</v>
      </c>
    </row>
    <row r="155" spans="1:8">
      <c r="A155" s="3" t="str">
        <f t="shared" si="12"/>
        <v>КОРПОРАЦИЯ ЗА ТЕХНОЛОГИИ И ИНОВАЦИИ АД</v>
      </c>
      <c r="B155" s="3" t="str">
        <f t="shared" si="13"/>
        <v>115086942</v>
      </c>
      <c r="C155" s="8">
        <f t="shared" si="14"/>
        <v>45747</v>
      </c>
      <c r="D155" s="3" t="s">
        <v>408</v>
      </c>
      <c r="E155" s="3">
        <v>1</v>
      </c>
      <c r="F155" s="3" t="s">
        <v>407</v>
      </c>
      <c r="G155" s="3" t="s">
        <v>646</v>
      </c>
      <c r="H155" s="10">
        <f>'2-Отчет за доходите'!C44</f>
        <v>0</v>
      </c>
    </row>
    <row r="156" spans="1:8">
      <c r="A156" s="3" t="str">
        <f t="shared" si="12"/>
        <v>КОРПОРАЦИЯ ЗА ТЕХНОЛОГИИ И ИНОВАЦИИ АД</v>
      </c>
      <c r="B156" s="3" t="str">
        <f t="shared" si="13"/>
        <v>115086942</v>
      </c>
      <c r="C156" s="8">
        <f t="shared" si="14"/>
        <v>45747</v>
      </c>
      <c r="D156" s="3" t="s">
        <v>412</v>
      </c>
      <c r="E156" s="3">
        <v>1</v>
      </c>
      <c r="F156" s="3" t="s">
        <v>411</v>
      </c>
      <c r="G156" s="3" t="s">
        <v>646</v>
      </c>
      <c r="H156" s="10">
        <f>'2-Отчет за доходите'!C45</f>
        <v>509</v>
      </c>
    </row>
    <row r="157" spans="1:8">
      <c r="A157" s="3" t="str">
        <f t="shared" si="12"/>
        <v>КОРПОРАЦИЯ ЗА ТЕХНОЛОГИИ И ИНОВАЦИИ АД</v>
      </c>
      <c r="B157" s="3" t="str">
        <f t="shared" si="13"/>
        <v>115086942</v>
      </c>
      <c r="C157" s="8">
        <f t="shared" si="14"/>
        <v>45747</v>
      </c>
      <c r="D157" s="3" t="s">
        <v>317</v>
      </c>
      <c r="E157" s="3">
        <v>1</v>
      </c>
      <c r="F157" s="3" t="s">
        <v>316</v>
      </c>
      <c r="G157" s="3" t="s">
        <v>647</v>
      </c>
      <c r="H157" s="3">
        <f>'2-Отчет за доходите'!G12</f>
        <v>2</v>
      </c>
    </row>
    <row r="158" spans="1:8">
      <c r="A158" s="3" t="str">
        <f t="shared" si="12"/>
        <v>КОРПОРАЦИЯ ЗА ТЕХНОЛОГИИ И ИНОВАЦИИ АД</v>
      </c>
      <c r="B158" s="3" t="str">
        <f t="shared" si="13"/>
        <v>115086942</v>
      </c>
      <c r="C158" s="8">
        <f t="shared" si="14"/>
        <v>45747</v>
      </c>
      <c r="D158" s="3" t="s">
        <v>321</v>
      </c>
      <c r="E158" s="3">
        <v>1</v>
      </c>
      <c r="F158" s="3" t="s">
        <v>320</v>
      </c>
      <c r="G158" s="3" t="s">
        <v>647</v>
      </c>
      <c r="H158" s="3">
        <f>'2-Отчет за доходите'!G13</f>
        <v>6</v>
      </c>
    </row>
    <row r="159" spans="1:8">
      <c r="A159" s="3" t="str">
        <f t="shared" ref="A159:A179" si="15">pdeName</f>
        <v>КОРПОРАЦИЯ ЗА ТЕХНОЛОГИИ И ИНОВАЦИИ АД</v>
      </c>
      <c r="B159" s="3" t="str">
        <f t="shared" ref="B159:B179" si="16">pdeBulstat</f>
        <v>115086942</v>
      </c>
      <c r="C159" s="8">
        <f t="shared" ref="C159:C179" si="17">endDate</f>
        <v>45747</v>
      </c>
      <c r="D159" s="3" t="s">
        <v>325</v>
      </c>
      <c r="E159" s="3">
        <v>1</v>
      </c>
      <c r="F159" s="3" t="s">
        <v>324</v>
      </c>
      <c r="G159" s="3" t="s">
        <v>647</v>
      </c>
      <c r="H159" s="3">
        <f>'2-Отчет за доходите'!G14</f>
        <v>113</v>
      </c>
    </row>
    <row r="160" spans="1:8">
      <c r="A160" s="3" t="str">
        <f t="shared" si="15"/>
        <v>КОРПОРАЦИЯ ЗА ТЕХНОЛОГИИ И ИНОВАЦИИ АД</v>
      </c>
      <c r="B160" s="3" t="str">
        <f t="shared" si="16"/>
        <v>115086942</v>
      </c>
      <c r="C160" s="8">
        <f t="shared" si="17"/>
        <v>45747</v>
      </c>
      <c r="D160" s="3" t="s">
        <v>328</v>
      </c>
      <c r="E160" s="3">
        <v>1</v>
      </c>
      <c r="F160" s="3" t="s">
        <v>111</v>
      </c>
      <c r="G160" s="3" t="s">
        <v>647</v>
      </c>
      <c r="H160" s="3">
        <f>'2-Отчет за доходите'!G15</f>
        <v>8</v>
      </c>
    </row>
    <row r="161" spans="1:8">
      <c r="A161" s="3" t="str">
        <f t="shared" si="15"/>
        <v>КОРПОРАЦИЯ ЗА ТЕХНОЛОГИИ И ИНОВАЦИИ АД</v>
      </c>
      <c r="B161" s="3" t="str">
        <f t="shared" si="16"/>
        <v>115086942</v>
      </c>
      <c r="C161" s="8">
        <f t="shared" si="17"/>
        <v>45747</v>
      </c>
      <c r="D161" s="3" t="s">
        <v>331</v>
      </c>
      <c r="E161" s="3">
        <v>1</v>
      </c>
      <c r="F161" s="3" t="s">
        <v>313</v>
      </c>
      <c r="G161" s="3" t="s">
        <v>647</v>
      </c>
      <c r="H161" s="3">
        <f>'2-Отчет за доходите'!G16</f>
        <v>129</v>
      </c>
    </row>
    <row r="162" spans="1:8">
      <c r="A162" s="3" t="str">
        <f t="shared" si="15"/>
        <v>КОРПОРАЦИЯ ЗА ТЕХНОЛОГИИ И ИНОВАЦИИ АД</v>
      </c>
      <c r="B162" s="3" t="str">
        <f t="shared" si="16"/>
        <v>115086942</v>
      </c>
      <c r="C162" s="8">
        <f t="shared" si="17"/>
        <v>45747</v>
      </c>
      <c r="D162" s="3" t="s">
        <v>337</v>
      </c>
      <c r="E162" s="3">
        <v>1</v>
      </c>
      <c r="F162" s="3" t="s">
        <v>336</v>
      </c>
      <c r="G162" s="3" t="s">
        <v>647</v>
      </c>
      <c r="H162" s="3">
        <f>'2-Отчет за доходите'!G18</f>
        <v>90</v>
      </c>
    </row>
    <row r="163" spans="1:8">
      <c r="A163" s="3" t="str">
        <f t="shared" si="15"/>
        <v>КОРПОРАЦИЯ ЗА ТЕХНОЛОГИИ И ИНОВАЦИИ АД</v>
      </c>
      <c r="B163" s="3" t="str">
        <f t="shared" si="16"/>
        <v>115086942</v>
      </c>
      <c r="C163" s="8">
        <f t="shared" si="17"/>
        <v>45747</v>
      </c>
      <c r="D163" s="3" t="s">
        <v>341</v>
      </c>
      <c r="E163" s="3">
        <v>1</v>
      </c>
      <c r="F163" s="3" t="s">
        <v>340</v>
      </c>
      <c r="G163" s="3" t="s">
        <v>647</v>
      </c>
      <c r="H163" s="3">
        <f>'2-Отчет за доходите'!G19</f>
        <v>0</v>
      </c>
    </row>
    <row r="164" spans="1:8">
      <c r="A164" s="3" t="str">
        <f t="shared" si="15"/>
        <v>КОРПОРАЦИЯ ЗА ТЕХНОЛОГИИ И ИНОВАЦИИ АД</v>
      </c>
      <c r="B164" s="3" t="str">
        <f t="shared" si="16"/>
        <v>115086942</v>
      </c>
      <c r="C164" s="8">
        <f t="shared" si="17"/>
        <v>45747</v>
      </c>
      <c r="D164" s="3" t="s">
        <v>349</v>
      </c>
      <c r="E164" s="3">
        <v>1</v>
      </c>
      <c r="F164" s="3" t="s">
        <v>348</v>
      </c>
      <c r="G164" s="3" t="s">
        <v>647</v>
      </c>
      <c r="H164" s="3">
        <f>'2-Отчет за доходите'!G22</f>
        <v>11</v>
      </c>
    </row>
    <row r="165" spans="1:8">
      <c r="A165" s="3" t="str">
        <f t="shared" si="15"/>
        <v>КОРПОРАЦИЯ ЗА ТЕХНОЛОГИИ И ИНОВАЦИИ АД</v>
      </c>
      <c r="B165" s="3" t="str">
        <f t="shared" si="16"/>
        <v>115086942</v>
      </c>
      <c r="C165" s="8">
        <f t="shared" si="17"/>
        <v>45747</v>
      </c>
      <c r="D165" s="3" t="s">
        <v>351</v>
      </c>
      <c r="E165" s="3">
        <v>1</v>
      </c>
      <c r="F165" s="3" t="s">
        <v>350</v>
      </c>
      <c r="G165" s="3" t="s">
        <v>647</v>
      </c>
      <c r="H165" s="3">
        <f>'2-Отчет за доходите'!G23</f>
        <v>0</v>
      </c>
    </row>
    <row r="166" spans="1:8">
      <c r="A166" s="3" t="str">
        <f t="shared" si="15"/>
        <v>КОРПОРАЦИЯ ЗА ТЕХНОЛОГИИ И ИНОВАЦИИ АД</v>
      </c>
      <c r="B166" s="3" t="str">
        <f t="shared" si="16"/>
        <v>115086942</v>
      </c>
      <c r="C166" s="8">
        <f t="shared" si="17"/>
        <v>45747</v>
      </c>
      <c r="D166" s="3" t="s">
        <v>354</v>
      </c>
      <c r="E166" s="3">
        <v>1</v>
      </c>
      <c r="F166" s="3" t="s">
        <v>353</v>
      </c>
      <c r="G166" s="3" t="s">
        <v>647</v>
      </c>
      <c r="H166" s="3">
        <f>'2-Отчет за доходите'!G24</f>
        <v>0</v>
      </c>
    </row>
    <row r="167" spans="1:8">
      <c r="A167" s="3" t="str">
        <f t="shared" si="15"/>
        <v>КОРПОРАЦИЯ ЗА ТЕХНОЛОГИИ И ИНОВАЦИИ АД</v>
      </c>
      <c r="B167" s="3" t="str">
        <f t="shared" si="16"/>
        <v>115086942</v>
      </c>
      <c r="C167" s="8">
        <f t="shared" si="17"/>
        <v>45747</v>
      </c>
      <c r="D167" s="3" t="s">
        <v>358</v>
      </c>
      <c r="E167" s="3">
        <v>1</v>
      </c>
      <c r="F167" s="3" t="s">
        <v>357</v>
      </c>
      <c r="G167" s="3" t="s">
        <v>647</v>
      </c>
      <c r="H167" s="3">
        <f>'2-Отчет за доходите'!G25</f>
        <v>0</v>
      </c>
    </row>
    <row r="168" spans="1:8">
      <c r="A168" s="3" t="str">
        <f t="shared" si="15"/>
        <v>КОРПОРАЦИЯ ЗА ТЕХНОЛОГИИ И ИНОВАЦИИ АД</v>
      </c>
      <c r="B168" s="3" t="str">
        <f t="shared" si="16"/>
        <v>115086942</v>
      </c>
      <c r="C168" s="8">
        <f t="shared" si="17"/>
        <v>45747</v>
      </c>
      <c r="D168" s="3" t="s">
        <v>362</v>
      </c>
      <c r="E168" s="3">
        <v>1</v>
      </c>
      <c r="F168" s="3" t="s">
        <v>361</v>
      </c>
      <c r="G168" s="3" t="s">
        <v>647</v>
      </c>
      <c r="H168" s="3">
        <f>'2-Отчет за доходите'!G26</f>
        <v>0</v>
      </c>
    </row>
    <row r="169" spans="1:8">
      <c r="A169" s="3" t="str">
        <f t="shared" si="15"/>
        <v>КОРПОРАЦИЯ ЗА ТЕХНОЛОГИИ И ИНОВАЦИИ АД</v>
      </c>
      <c r="B169" s="3" t="str">
        <f t="shared" si="16"/>
        <v>115086942</v>
      </c>
      <c r="C169" s="8">
        <f t="shared" si="17"/>
        <v>45747</v>
      </c>
      <c r="D169" s="3" t="s">
        <v>365</v>
      </c>
      <c r="E169" s="3">
        <v>1</v>
      </c>
      <c r="F169" s="3" t="s">
        <v>346</v>
      </c>
      <c r="G169" s="3" t="s">
        <v>647</v>
      </c>
      <c r="H169" s="3">
        <f>'2-Отчет за доходите'!G27</f>
        <v>11</v>
      </c>
    </row>
    <row r="170" spans="1:8">
      <c r="A170" s="3" t="str">
        <f t="shared" si="15"/>
        <v>КОРПОРАЦИЯ ЗА ТЕХНОЛОГИИ И ИНОВАЦИИ АД</v>
      </c>
      <c r="B170" s="3" t="str">
        <f t="shared" si="16"/>
        <v>115086942</v>
      </c>
      <c r="C170" s="8">
        <f t="shared" si="17"/>
        <v>45747</v>
      </c>
      <c r="D170" s="3" t="s">
        <v>371</v>
      </c>
      <c r="E170" s="3">
        <v>1</v>
      </c>
      <c r="F170" s="3" t="s">
        <v>370</v>
      </c>
      <c r="G170" s="3" t="s">
        <v>647</v>
      </c>
      <c r="H170" s="3">
        <f>'2-Отчет за доходите'!G31</f>
        <v>230</v>
      </c>
    </row>
    <row r="171" spans="1:8">
      <c r="A171" s="3" t="str">
        <f t="shared" si="15"/>
        <v>КОРПОРАЦИЯ ЗА ТЕХНОЛОГИИ И ИНОВАЦИИ АД</v>
      </c>
      <c r="B171" s="3" t="str">
        <f t="shared" si="16"/>
        <v>115086942</v>
      </c>
      <c r="C171" s="8">
        <f t="shared" si="17"/>
        <v>45747</v>
      </c>
      <c r="D171" s="3" t="s">
        <v>375</v>
      </c>
      <c r="E171" s="3">
        <v>1</v>
      </c>
      <c r="F171" s="3" t="s">
        <v>374</v>
      </c>
      <c r="G171" s="3" t="s">
        <v>647</v>
      </c>
      <c r="H171" s="3">
        <f>'2-Отчет за доходите'!G33</f>
        <v>279</v>
      </c>
    </row>
    <row r="172" spans="1:8">
      <c r="A172" s="3" t="str">
        <f t="shared" si="15"/>
        <v>КОРПОРАЦИЯ ЗА ТЕХНОЛОГИИ И ИНОВАЦИИ АД</v>
      </c>
      <c r="B172" s="3" t="str">
        <f t="shared" si="16"/>
        <v>115086942</v>
      </c>
      <c r="C172" s="8">
        <f t="shared" si="17"/>
        <v>45747</v>
      </c>
      <c r="D172" s="3" t="s">
        <v>379</v>
      </c>
      <c r="E172" s="3">
        <v>1</v>
      </c>
      <c r="F172" s="3" t="s">
        <v>378</v>
      </c>
      <c r="G172" s="3" t="s">
        <v>647</v>
      </c>
      <c r="H172" s="3">
        <f>'2-Отчет за доходите'!G34</f>
        <v>0</v>
      </c>
    </row>
    <row r="173" spans="1:8">
      <c r="A173" s="3" t="str">
        <f t="shared" si="15"/>
        <v>КОРПОРАЦИЯ ЗА ТЕХНОЛОГИИ И ИНОВАЦИИ АД</v>
      </c>
      <c r="B173" s="3" t="str">
        <f t="shared" si="16"/>
        <v>115086942</v>
      </c>
      <c r="C173" s="8">
        <f t="shared" si="17"/>
        <v>45747</v>
      </c>
      <c r="D173" s="3" t="s">
        <v>383</v>
      </c>
      <c r="E173" s="3">
        <v>1</v>
      </c>
      <c r="F173" s="3" t="s">
        <v>382</v>
      </c>
      <c r="G173" s="3" t="s">
        <v>647</v>
      </c>
      <c r="H173" s="3">
        <f>'2-Отчет за доходите'!G35</f>
        <v>0</v>
      </c>
    </row>
    <row r="174" spans="1:8">
      <c r="A174" s="3" t="str">
        <f t="shared" si="15"/>
        <v>КОРПОРАЦИЯ ЗА ТЕХНОЛОГИИ И ИНОВАЦИИ АД</v>
      </c>
      <c r="B174" s="3" t="str">
        <f t="shared" si="16"/>
        <v>115086942</v>
      </c>
      <c r="C174" s="8">
        <f t="shared" si="17"/>
        <v>45747</v>
      </c>
      <c r="D174" s="3" t="s">
        <v>387</v>
      </c>
      <c r="E174" s="3">
        <v>1</v>
      </c>
      <c r="F174" s="3" t="s">
        <v>386</v>
      </c>
      <c r="G174" s="3" t="s">
        <v>647</v>
      </c>
      <c r="H174" s="3">
        <f>'2-Отчет за доходите'!G36</f>
        <v>230</v>
      </c>
    </row>
    <row r="175" spans="1:8">
      <c r="A175" s="3" t="str">
        <f t="shared" si="15"/>
        <v>КОРПОРАЦИЯ ЗА ТЕХНОЛОГИИ И ИНОВАЦИИ АД</v>
      </c>
      <c r="B175" s="3" t="str">
        <f t="shared" si="16"/>
        <v>115086942</v>
      </c>
      <c r="C175" s="8">
        <f t="shared" si="17"/>
        <v>45747</v>
      </c>
      <c r="D175" s="3" t="s">
        <v>391</v>
      </c>
      <c r="E175" s="3">
        <v>1</v>
      </c>
      <c r="F175" s="3" t="s">
        <v>390</v>
      </c>
      <c r="G175" s="3" t="s">
        <v>647</v>
      </c>
      <c r="H175" s="3">
        <f>'2-Отчет за доходите'!G37</f>
        <v>279</v>
      </c>
    </row>
    <row r="176" spans="1:8">
      <c r="A176" s="3" t="str">
        <f t="shared" si="15"/>
        <v>КОРПОРАЦИЯ ЗА ТЕХНОЛОГИИ И ИНОВАЦИИ АД</v>
      </c>
      <c r="B176" s="3" t="str">
        <f t="shared" si="16"/>
        <v>115086942</v>
      </c>
      <c r="C176" s="8">
        <f t="shared" si="17"/>
        <v>45747</v>
      </c>
      <c r="D176" s="3" t="s">
        <v>403</v>
      </c>
      <c r="E176" s="3">
        <v>1</v>
      </c>
      <c r="F176" s="3" t="s">
        <v>402</v>
      </c>
      <c r="G176" s="3" t="s">
        <v>647</v>
      </c>
      <c r="H176" s="3">
        <f>'2-Отчет за доходите'!G42</f>
        <v>279</v>
      </c>
    </row>
    <row r="177" spans="1:8">
      <c r="A177" s="3" t="str">
        <f t="shared" si="15"/>
        <v>КОРПОРАЦИЯ ЗА ТЕХНОЛОГИИ И ИНОВАЦИИ АД</v>
      </c>
      <c r="B177" s="3" t="str">
        <f t="shared" si="16"/>
        <v>115086942</v>
      </c>
      <c r="C177" s="8">
        <f t="shared" si="17"/>
        <v>45747</v>
      </c>
      <c r="D177" s="3" t="s">
        <v>406</v>
      </c>
      <c r="E177" s="3">
        <v>1</v>
      </c>
      <c r="F177" s="3" t="s">
        <v>404</v>
      </c>
      <c r="G177" s="3" t="s">
        <v>647</v>
      </c>
      <c r="H177" s="3">
        <f>'2-Отчет за доходите'!G43</f>
        <v>68</v>
      </c>
    </row>
    <row r="178" spans="1:8">
      <c r="A178" s="3" t="str">
        <f t="shared" si="15"/>
        <v>КОРПОРАЦИЯ ЗА ТЕХНОЛОГИИ И ИНОВАЦИИ АД</v>
      </c>
      <c r="B178" s="3" t="str">
        <f t="shared" si="16"/>
        <v>115086942</v>
      </c>
      <c r="C178" s="8">
        <f t="shared" si="17"/>
        <v>45747</v>
      </c>
      <c r="D178" s="3" t="s">
        <v>410</v>
      </c>
      <c r="E178" s="3">
        <v>1</v>
      </c>
      <c r="F178" s="3" t="s">
        <v>409</v>
      </c>
      <c r="G178" s="3" t="s">
        <v>647</v>
      </c>
      <c r="H178" s="3">
        <f>'2-Отчет за доходите'!G44</f>
        <v>211</v>
      </c>
    </row>
    <row r="179" spans="1:8">
      <c r="A179" s="3" t="str">
        <f t="shared" si="15"/>
        <v>КОРПОРАЦИЯ ЗА ТЕХНОЛОГИИ И ИНОВАЦИИ АД</v>
      </c>
      <c r="B179" s="3" t="str">
        <f t="shared" si="16"/>
        <v>115086942</v>
      </c>
      <c r="C179" s="8">
        <f t="shared" si="17"/>
        <v>45747</v>
      </c>
      <c r="D179" s="3" t="s">
        <v>414</v>
      </c>
      <c r="E179" s="3">
        <v>1</v>
      </c>
      <c r="F179" s="3" t="s">
        <v>413</v>
      </c>
      <c r="G179" s="3" t="s">
        <v>647</v>
      </c>
      <c r="H179" s="3">
        <f>'2-Отчет за доходите'!G45</f>
        <v>509</v>
      </c>
    </row>
    <row r="180" spans="1:8" s="2" customFormat="1">
      <c r="C180" s="6"/>
      <c r="F180" s="7" t="s">
        <v>648</v>
      </c>
    </row>
    <row r="181" spans="1:8">
      <c r="A181" s="3" t="str">
        <f t="shared" ref="A181:A216" si="18">pdeName</f>
        <v>КОРПОРАЦИЯ ЗА ТЕХНОЛОГИИ И ИНОВАЦИИ АД</v>
      </c>
      <c r="B181" s="3" t="str">
        <f t="shared" ref="B181:B216" si="19">pdeBulstat</f>
        <v>115086942</v>
      </c>
      <c r="C181" s="8">
        <f t="shared" ref="C181:C216" si="20">endDate</f>
        <v>45747</v>
      </c>
      <c r="D181" s="3" t="s">
        <v>420</v>
      </c>
      <c r="E181" s="3">
        <v>1</v>
      </c>
      <c r="F181" s="3" t="s">
        <v>419</v>
      </c>
      <c r="G181" s="3" t="s">
        <v>649</v>
      </c>
      <c r="H181" s="10">
        <f>'3-Отчет за паричния поток'!C11</f>
        <v>141</v>
      </c>
    </row>
    <row r="182" spans="1:8">
      <c r="A182" s="3" t="str">
        <f t="shared" si="18"/>
        <v>КОРПОРАЦИЯ ЗА ТЕХНОЛОГИИ И ИНОВАЦИИ АД</v>
      </c>
      <c r="B182" s="3" t="str">
        <f t="shared" si="19"/>
        <v>115086942</v>
      </c>
      <c r="C182" s="8">
        <f t="shared" si="20"/>
        <v>45747</v>
      </c>
      <c r="D182" s="3" t="s">
        <v>422</v>
      </c>
      <c r="E182" s="3">
        <v>1</v>
      </c>
      <c r="F182" s="3" t="s">
        <v>421</v>
      </c>
      <c r="G182" s="3" t="s">
        <v>649</v>
      </c>
      <c r="H182" s="10">
        <f>'3-Отчет за паричния поток'!C12</f>
        <v>-399</v>
      </c>
    </row>
    <row r="183" spans="1:8">
      <c r="A183" s="3" t="str">
        <f t="shared" si="18"/>
        <v>КОРПОРАЦИЯ ЗА ТЕХНОЛОГИИ И ИНОВАЦИИ АД</v>
      </c>
      <c r="B183" s="3" t="str">
        <f t="shared" si="19"/>
        <v>115086942</v>
      </c>
      <c r="C183" s="8">
        <f t="shared" si="20"/>
        <v>45747</v>
      </c>
      <c r="D183" s="3" t="s">
        <v>424</v>
      </c>
      <c r="E183" s="3">
        <v>1</v>
      </c>
      <c r="F183" s="3" t="s">
        <v>423</v>
      </c>
      <c r="G183" s="3" t="s">
        <v>649</v>
      </c>
      <c r="H183" s="10">
        <f>'3-Отчет за паричния поток'!C13</f>
        <v>0</v>
      </c>
    </row>
    <row r="184" spans="1:8">
      <c r="A184" s="3" t="str">
        <f t="shared" si="18"/>
        <v>КОРПОРАЦИЯ ЗА ТЕХНОЛОГИИ И ИНОВАЦИИ АД</v>
      </c>
      <c r="B184" s="3" t="str">
        <f t="shared" si="19"/>
        <v>115086942</v>
      </c>
      <c r="C184" s="8">
        <f t="shared" si="20"/>
        <v>45747</v>
      </c>
      <c r="D184" s="3" t="s">
        <v>426</v>
      </c>
      <c r="E184" s="3">
        <v>1</v>
      </c>
      <c r="F184" s="3" t="s">
        <v>425</v>
      </c>
      <c r="G184" s="3" t="s">
        <v>649</v>
      </c>
      <c r="H184" s="10">
        <f>'3-Отчет за паричния поток'!C14</f>
        <v>-229</v>
      </c>
    </row>
    <row r="185" spans="1:8">
      <c r="A185" s="3" t="str">
        <f t="shared" si="18"/>
        <v>КОРПОРАЦИЯ ЗА ТЕХНОЛОГИИ И ИНОВАЦИИ АД</v>
      </c>
      <c r="B185" s="3" t="str">
        <f t="shared" si="19"/>
        <v>115086942</v>
      </c>
      <c r="C185" s="8">
        <f t="shared" si="20"/>
        <v>45747</v>
      </c>
      <c r="D185" s="3" t="s">
        <v>428</v>
      </c>
      <c r="E185" s="3">
        <v>1</v>
      </c>
      <c r="F185" s="3" t="s">
        <v>427</v>
      </c>
      <c r="G185" s="3" t="s">
        <v>649</v>
      </c>
      <c r="H185" s="10">
        <f>'3-Отчет за паричния поток'!C15</f>
        <v>27</v>
      </c>
    </row>
    <row r="186" spans="1:8">
      <c r="A186" s="3" t="str">
        <f t="shared" si="18"/>
        <v>КОРПОРАЦИЯ ЗА ТЕХНОЛОГИИ И ИНОВАЦИИ АД</v>
      </c>
      <c r="B186" s="3" t="str">
        <f t="shared" si="19"/>
        <v>115086942</v>
      </c>
      <c r="C186" s="8">
        <f t="shared" si="20"/>
        <v>45747</v>
      </c>
      <c r="D186" s="3" t="s">
        <v>430</v>
      </c>
      <c r="E186" s="3">
        <v>1</v>
      </c>
      <c r="F186" s="3" t="s">
        <v>429</v>
      </c>
      <c r="G186" s="3" t="s">
        <v>649</v>
      </c>
      <c r="H186" s="10">
        <f>'3-Отчет за паричния поток'!C16</f>
        <v>0</v>
      </c>
    </row>
    <row r="187" spans="1:8">
      <c r="A187" s="3" t="str">
        <f t="shared" si="18"/>
        <v>КОРПОРАЦИЯ ЗА ТЕХНОЛОГИИ И ИНОВАЦИИ АД</v>
      </c>
      <c r="B187" s="3" t="str">
        <f t="shared" si="19"/>
        <v>115086942</v>
      </c>
      <c r="C187" s="8">
        <f t="shared" si="20"/>
        <v>45747</v>
      </c>
      <c r="D187" s="3" t="s">
        <v>432</v>
      </c>
      <c r="E187" s="3">
        <v>1</v>
      </c>
      <c r="F187" s="3" t="s">
        <v>431</v>
      </c>
      <c r="G187" s="3" t="s">
        <v>649</v>
      </c>
      <c r="H187" s="10">
        <f>'3-Отчет за паричния поток'!C17</f>
        <v>0</v>
      </c>
    </row>
    <row r="188" spans="1:8">
      <c r="A188" s="3" t="str">
        <f t="shared" si="18"/>
        <v>КОРПОРАЦИЯ ЗА ТЕХНОЛОГИИ И ИНОВАЦИИ АД</v>
      </c>
      <c r="B188" s="3" t="str">
        <f t="shared" si="19"/>
        <v>115086942</v>
      </c>
      <c r="C188" s="8">
        <f t="shared" si="20"/>
        <v>45747</v>
      </c>
      <c r="D188" s="3" t="s">
        <v>434</v>
      </c>
      <c r="E188" s="3">
        <v>1</v>
      </c>
      <c r="F188" s="3" t="s">
        <v>433</v>
      </c>
      <c r="G188" s="3" t="s">
        <v>649</v>
      </c>
      <c r="H188" s="10">
        <f>'3-Отчет за паричния поток'!C18</f>
        <v>-1</v>
      </c>
    </row>
    <row r="189" spans="1:8">
      <c r="A189" s="3" t="str">
        <f t="shared" si="18"/>
        <v>КОРПОРАЦИЯ ЗА ТЕХНОЛОГИИ И ИНОВАЦИИ АД</v>
      </c>
      <c r="B189" s="3" t="str">
        <f t="shared" si="19"/>
        <v>115086942</v>
      </c>
      <c r="C189" s="8">
        <f t="shared" si="20"/>
        <v>45747</v>
      </c>
      <c r="D189" s="3" t="s">
        <v>436</v>
      </c>
      <c r="E189" s="3">
        <v>1</v>
      </c>
      <c r="F189" s="3" t="s">
        <v>435</v>
      </c>
      <c r="G189" s="3" t="s">
        <v>649</v>
      </c>
      <c r="H189" s="10">
        <f>'3-Отчет за паричния поток'!C19</f>
        <v>0</v>
      </c>
    </row>
    <row r="190" spans="1:8">
      <c r="A190" s="3" t="str">
        <f t="shared" si="18"/>
        <v>КОРПОРАЦИЯ ЗА ТЕХНОЛОГИИ И ИНОВАЦИИ АД</v>
      </c>
      <c r="B190" s="3" t="str">
        <f t="shared" si="19"/>
        <v>115086942</v>
      </c>
      <c r="C190" s="8">
        <f t="shared" si="20"/>
        <v>45747</v>
      </c>
      <c r="D190" s="3" t="s">
        <v>438</v>
      </c>
      <c r="E190" s="3">
        <v>1</v>
      </c>
      <c r="F190" s="3" t="s">
        <v>437</v>
      </c>
      <c r="G190" s="3" t="s">
        <v>649</v>
      </c>
      <c r="H190" s="10">
        <f>'3-Отчет за паричния поток'!C20</f>
        <v>78</v>
      </c>
    </row>
    <row r="191" spans="1:8">
      <c r="A191" s="3" t="str">
        <f t="shared" si="18"/>
        <v>КОРПОРАЦИЯ ЗА ТЕХНОЛОГИИ И ИНОВАЦИИ АД</v>
      </c>
      <c r="B191" s="3" t="str">
        <f t="shared" si="19"/>
        <v>115086942</v>
      </c>
      <c r="C191" s="8">
        <f t="shared" si="20"/>
        <v>45747</v>
      </c>
      <c r="D191" s="3" t="s">
        <v>440</v>
      </c>
      <c r="E191" s="3">
        <v>1</v>
      </c>
      <c r="F191" s="3" t="s">
        <v>439</v>
      </c>
      <c r="G191" s="3" t="s">
        <v>649</v>
      </c>
      <c r="H191" s="10">
        <f>'3-Отчет за паричния поток'!C21</f>
        <v>-383</v>
      </c>
    </row>
    <row r="192" spans="1:8">
      <c r="A192" s="3" t="str">
        <f t="shared" si="18"/>
        <v>КОРПОРАЦИЯ ЗА ТЕХНОЛОГИИ И ИНОВАЦИИ АД</v>
      </c>
      <c r="B192" s="3" t="str">
        <f t="shared" si="19"/>
        <v>115086942</v>
      </c>
      <c r="C192" s="8">
        <f t="shared" si="20"/>
        <v>45747</v>
      </c>
      <c r="D192" s="3" t="s">
        <v>443</v>
      </c>
      <c r="E192" s="3">
        <v>1</v>
      </c>
      <c r="F192" s="3" t="s">
        <v>442</v>
      </c>
      <c r="G192" s="3" t="s">
        <v>650</v>
      </c>
      <c r="H192" s="10">
        <f>'3-Отчет за паричния поток'!C23</f>
        <v>0</v>
      </c>
    </row>
    <row r="193" spans="1:8">
      <c r="A193" s="3" t="str">
        <f t="shared" si="18"/>
        <v>КОРПОРАЦИЯ ЗА ТЕХНОЛОГИИ И ИНОВАЦИИ АД</v>
      </c>
      <c r="B193" s="3" t="str">
        <f t="shared" si="19"/>
        <v>115086942</v>
      </c>
      <c r="C193" s="8">
        <f t="shared" si="20"/>
        <v>45747</v>
      </c>
      <c r="D193" s="3" t="s">
        <v>445</v>
      </c>
      <c r="E193" s="3">
        <v>1</v>
      </c>
      <c r="F193" s="3" t="s">
        <v>444</v>
      </c>
      <c r="G193" s="3" t="s">
        <v>650</v>
      </c>
      <c r="H193" s="10">
        <f>'3-Отчет за паричния поток'!C24</f>
        <v>0</v>
      </c>
    </row>
    <row r="194" spans="1:8">
      <c r="A194" s="3" t="str">
        <f t="shared" si="18"/>
        <v>КОРПОРАЦИЯ ЗА ТЕХНОЛОГИИ И ИНОВАЦИИ АД</v>
      </c>
      <c r="B194" s="3" t="str">
        <f t="shared" si="19"/>
        <v>115086942</v>
      </c>
      <c r="C194" s="8">
        <f t="shared" si="20"/>
        <v>45747</v>
      </c>
      <c r="D194" s="3" t="s">
        <v>447</v>
      </c>
      <c r="E194" s="3">
        <v>1</v>
      </c>
      <c r="F194" s="3" t="s">
        <v>446</v>
      </c>
      <c r="G194" s="3" t="s">
        <v>650</v>
      </c>
      <c r="H194" s="10">
        <f>'3-Отчет за паричния поток'!C25</f>
        <v>0</v>
      </c>
    </row>
    <row r="195" spans="1:8">
      <c r="A195" s="3" t="str">
        <f t="shared" si="18"/>
        <v>КОРПОРАЦИЯ ЗА ТЕХНОЛОГИИ И ИНОВАЦИИ АД</v>
      </c>
      <c r="B195" s="3" t="str">
        <f t="shared" si="19"/>
        <v>115086942</v>
      </c>
      <c r="C195" s="8">
        <f t="shared" si="20"/>
        <v>45747</v>
      </c>
      <c r="D195" s="3" t="s">
        <v>449</v>
      </c>
      <c r="E195" s="3">
        <v>1</v>
      </c>
      <c r="F195" s="3" t="s">
        <v>448</v>
      </c>
      <c r="G195" s="3" t="s">
        <v>650</v>
      </c>
      <c r="H195" s="10">
        <f>'3-Отчет за паричния поток'!C26</f>
        <v>2</v>
      </c>
    </row>
    <row r="196" spans="1:8">
      <c r="A196" s="3" t="str">
        <f t="shared" si="18"/>
        <v>КОРПОРАЦИЯ ЗА ТЕХНОЛОГИИ И ИНОВАЦИИ АД</v>
      </c>
      <c r="B196" s="3" t="str">
        <f t="shared" si="19"/>
        <v>115086942</v>
      </c>
      <c r="C196" s="8">
        <f t="shared" si="20"/>
        <v>45747</v>
      </c>
      <c r="D196" s="3" t="s">
        <v>451</v>
      </c>
      <c r="E196" s="3">
        <v>1</v>
      </c>
      <c r="F196" s="3" t="s">
        <v>450</v>
      </c>
      <c r="G196" s="3" t="s">
        <v>650</v>
      </c>
      <c r="H196" s="10">
        <f>'3-Отчет за паричния поток'!C27</f>
        <v>0</v>
      </c>
    </row>
    <row r="197" spans="1:8">
      <c r="A197" s="3" t="str">
        <f t="shared" si="18"/>
        <v>КОРПОРАЦИЯ ЗА ТЕХНОЛОГИИ И ИНОВАЦИИ АД</v>
      </c>
      <c r="B197" s="3" t="str">
        <f t="shared" si="19"/>
        <v>115086942</v>
      </c>
      <c r="C197" s="8">
        <f t="shared" si="20"/>
        <v>45747</v>
      </c>
      <c r="D197" s="3" t="s">
        <v>453</v>
      </c>
      <c r="E197" s="3">
        <v>1</v>
      </c>
      <c r="F197" s="3" t="s">
        <v>452</v>
      </c>
      <c r="G197" s="3" t="s">
        <v>650</v>
      </c>
      <c r="H197" s="10">
        <f>'3-Отчет за паричния поток'!C28</f>
        <v>0</v>
      </c>
    </row>
    <row r="198" spans="1:8">
      <c r="A198" s="3" t="str">
        <f t="shared" si="18"/>
        <v>КОРПОРАЦИЯ ЗА ТЕХНОЛОГИИ И ИНОВАЦИИ АД</v>
      </c>
      <c r="B198" s="3" t="str">
        <f t="shared" si="19"/>
        <v>115086942</v>
      </c>
      <c r="C198" s="8">
        <f t="shared" si="20"/>
        <v>45747</v>
      </c>
      <c r="D198" s="3" t="s">
        <v>455</v>
      </c>
      <c r="E198" s="3">
        <v>1</v>
      </c>
      <c r="F198" s="3" t="s">
        <v>454</v>
      </c>
      <c r="G198" s="3" t="s">
        <v>650</v>
      </c>
      <c r="H198" s="10">
        <f>'3-Отчет за паричния поток'!C29</f>
        <v>0</v>
      </c>
    </row>
    <row r="199" spans="1:8">
      <c r="A199" s="3" t="str">
        <f t="shared" si="18"/>
        <v>КОРПОРАЦИЯ ЗА ТЕХНОЛОГИИ И ИНОВАЦИИ АД</v>
      </c>
      <c r="B199" s="3" t="str">
        <f t="shared" si="19"/>
        <v>115086942</v>
      </c>
      <c r="C199" s="8">
        <f t="shared" si="20"/>
        <v>45747</v>
      </c>
      <c r="D199" s="3" t="s">
        <v>457</v>
      </c>
      <c r="E199" s="3">
        <v>1</v>
      </c>
      <c r="F199" s="3" t="s">
        <v>456</v>
      </c>
      <c r="G199" s="3" t="s">
        <v>650</v>
      </c>
      <c r="H199" s="10">
        <f>'3-Отчет за паричния поток'!C30</f>
        <v>0</v>
      </c>
    </row>
    <row r="200" spans="1:8">
      <c r="A200" s="3" t="str">
        <f t="shared" si="18"/>
        <v>КОРПОРАЦИЯ ЗА ТЕХНОЛОГИИ И ИНОВАЦИИ АД</v>
      </c>
      <c r="B200" s="3" t="str">
        <f t="shared" si="19"/>
        <v>115086942</v>
      </c>
      <c r="C200" s="8">
        <f t="shared" si="20"/>
        <v>45747</v>
      </c>
      <c r="D200" s="3" t="s">
        <v>458</v>
      </c>
      <c r="E200" s="3">
        <v>1</v>
      </c>
      <c r="F200" s="3" t="s">
        <v>435</v>
      </c>
      <c r="G200" s="3" t="s">
        <v>650</v>
      </c>
      <c r="H200" s="10">
        <f>'3-Отчет за паричния поток'!C31</f>
        <v>0</v>
      </c>
    </row>
    <row r="201" spans="1:8">
      <c r="A201" s="3" t="str">
        <f t="shared" si="18"/>
        <v>КОРПОРАЦИЯ ЗА ТЕХНОЛОГИИ И ИНОВАЦИИ АД</v>
      </c>
      <c r="B201" s="3" t="str">
        <f t="shared" si="19"/>
        <v>115086942</v>
      </c>
      <c r="C201" s="8">
        <f t="shared" si="20"/>
        <v>45747</v>
      </c>
      <c r="D201" s="3" t="s">
        <v>460</v>
      </c>
      <c r="E201" s="3">
        <v>1</v>
      </c>
      <c r="F201" s="3" t="s">
        <v>459</v>
      </c>
      <c r="G201" s="3" t="s">
        <v>650</v>
      </c>
      <c r="H201" s="10">
        <f>'3-Отчет за паричния поток'!C32</f>
        <v>0</v>
      </c>
    </row>
    <row r="202" spans="1:8">
      <c r="A202" s="3" t="str">
        <f t="shared" si="18"/>
        <v>КОРПОРАЦИЯ ЗА ТЕХНОЛОГИИ И ИНОВАЦИИ АД</v>
      </c>
      <c r="B202" s="3" t="str">
        <f t="shared" si="19"/>
        <v>115086942</v>
      </c>
      <c r="C202" s="8">
        <f t="shared" si="20"/>
        <v>45747</v>
      </c>
      <c r="D202" s="3" t="s">
        <v>462</v>
      </c>
      <c r="E202" s="3">
        <v>1</v>
      </c>
      <c r="F202" s="3" t="s">
        <v>461</v>
      </c>
      <c r="G202" s="3" t="s">
        <v>650</v>
      </c>
      <c r="H202" s="10">
        <f>'3-Отчет за паричния поток'!C33</f>
        <v>2</v>
      </c>
    </row>
    <row r="203" spans="1:8">
      <c r="A203" s="3" t="str">
        <f t="shared" si="18"/>
        <v>КОРПОРАЦИЯ ЗА ТЕХНОЛОГИИ И ИНОВАЦИИ АД</v>
      </c>
      <c r="B203" s="3" t="str">
        <f t="shared" si="19"/>
        <v>115086942</v>
      </c>
      <c r="C203" s="8">
        <f t="shared" si="20"/>
        <v>45747</v>
      </c>
      <c r="D203" s="3" t="s">
        <v>465</v>
      </c>
      <c r="E203" s="3">
        <v>1</v>
      </c>
      <c r="F203" s="3" t="s">
        <v>464</v>
      </c>
      <c r="G203" s="3" t="s">
        <v>651</v>
      </c>
      <c r="H203" s="10">
        <f>'3-Отчет за паричния поток'!C35</f>
        <v>0</v>
      </c>
    </row>
    <row r="204" spans="1:8">
      <c r="A204" s="3" t="str">
        <f t="shared" si="18"/>
        <v>КОРПОРАЦИЯ ЗА ТЕХНОЛОГИИ И ИНОВАЦИИ АД</v>
      </c>
      <c r="B204" s="3" t="str">
        <f t="shared" si="19"/>
        <v>115086942</v>
      </c>
      <c r="C204" s="8">
        <f t="shared" si="20"/>
        <v>45747</v>
      </c>
      <c r="D204" s="3" t="s">
        <v>467</v>
      </c>
      <c r="E204" s="3">
        <v>1</v>
      </c>
      <c r="F204" s="3" t="s">
        <v>466</v>
      </c>
      <c r="G204" s="3" t="s">
        <v>651</v>
      </c>
      <c r="H204" s="10">
        <f>'3-Отчет за паричния поток'!C36</f>
        <v>0</v>
      </c>
    </row>
    <row r="205" spans="1:8">
      <c r="A205" s="3" t="str">
        <f t="shared" si="18"/>
        <v>КОРПОРАЦИЯ ЗА ТЕХНОЛОГИИ И ИНОВАЦИИ АД</v>
      </c>
      <c r="B205" s="3" t="str">
        <f t="shared" si="19"/>
        <v>115086942</v>
      </c>
      <c r="C205" s="8">
        <f t="shared" si="20"/>
        <v>45747</v>
      </c>
      <c r="D205" s="3" t="s">
        <v>469</v>
      </c>
      <c r="E205" s="3">
        <v>1</v>
      </c>
      <c r="F205" s="3" t="s">
        <v>468</v>
      </c>
      <c r="G205" s="3" t="s">
        <v>651</v>
      </c>
      <c r="H205" s="10">
        <f>'3-Отчет за паричния поток'!C37</f>
        <v>0</v>
      </c>
    </row>
    <row r="206" spans="1:8">
      <c r="A206" s="3" t="str">
        <f t="shared" si="18"/>
        <v>КОРПОРАЦИЯ ЗА ТЕХНОЛОГИИ И ИНОВАЦИИ АД</v>
      </c>
      <c r="B206" s="3" t="str">
        <f t="shared" si="19"/>
        <v>115086942</v>
      </c>
      <c r="C206" s="8">
        <f t="shared" si="20"/>
        <v>45747</v>
      </c>
      <c r="D206" s="3" t="s">
        <v>471</v>
      </c>
      <c r="E206" s="3">
        <v>1</v>
      </c>
      <c r="F206" s="3" t="s">
        <v>470</v>
      </c>
      <c r="G206" s="3" t="s">
        <v>651</v>
      </c>
      <c r="H206" s="10">
        <f>'3-Отчет за паричния поток'!C38</f>
        <v>-4</v>
      </c>
    </row>
    <row r="207" spans="1:8">
      <c r="A207" s="3" t="str">
        <f t="shared" si="18"/>
        <v>КОРПОРАЦИЯ ЗА ТЕХНОЛОГИИ И ИНОВАЦИИ АД</v>
      </c>
      <c r="B207" s="3" t="str">
        <f t="shared" si="19"/>
        <v>115086942</v>
      </c>
      <c r="C207" s="8">
        <f t="shared" si="20"/>
        <v>45747</v>
      </c>
      <c r="D207" s="3" t="s">
        <v>473</v>
      </c>
      <c r="E207" s="3">
        <v>1</v>
      </c>
      <c r="F207" s="3" t="s">
        <v>472</v>
      </c>
      <c r="G207" s="3" t="s">
        <v>651</v>
      </c>
      <c r="H207" s="10">
        <f>'3-Отчет за паричния поток'!C39</f>
        <v>0</v>
      </c>
    </row>
    <row r="208" spans="1:8">
      <c r="A208" s="3" t="str">
        <f t="shared" si="18"/>
        <v>КОРПОРАЦИЯ ЗА ТЕХНОЛОГИИ И ИНОВАЦИИ АД</v>
      </c>
      <c r="B208" s="3" t="str">
        <f t="shared" si="19"/>
        <v>115086942</v>
      </c>
      <c r="C208" s="8">
        <f t="shared" si="20"/>
        <v>45747</v>
      </c>
      <c r="D208" s="3" t="s">
        <v>475</v>
      </c>
      <c r="E208" s="3">
        <v>1</v>
      </c>
      <c r="F208" s="3" t="s">
        <v>474</v>
      </c>
      <c r="G208" s="3" t="s">
        <v>651</v>
      </c>
      <c r="H208" s="10">
        <f>'3-Отчет за паричния поток'!C40</f>
        <v>0</v>
      </c>
    </row>
    <row r="209" spans="1:8">
      <c r="A209" s="3" t="str">
        <f t="shared" si="18"/>
        <v>КОРПОРАЦИЯ ЗА ТЕХНОЛОГИИ И ИНОВАЦИИ АД</v>
      </c>
      <c r="B209" s="3" t="str">
        <f t="shared" si="19"/>
        <v>115086942</v>
      </c>
      <c r="C209" s="8">
        <f t="shared" si="20"/>
        <v>45747</v>
      </c>
      <c r="D209" s="3" t="s">
        <v>477</v>
      </c>
      <c r="E209" s="3">
        <v>1</v>
      </c>
      <c r="F209" s="3" t="s">
        <v>476</v>
      </c>
      <c r="G209" s="3" t="s">
        <v>651</v>
      </c>
      <c r="H209" s="10">
        <f>'3-Отчет за паричния поток'!C41</f>
        <v>0</v>
      </c>
    </row>
    <row r="210" spans="1:8">
      <c r="A210" s="3" t="str">
        <f t="shared" si="18"/>
        <v>КОРПОРАЦИЯ ЗА ТЕХНОЛОГИИ И ИНОВАЦИИ АД</v>
      </c>
      <c r="B210" s="3" t="str">
        <f t="shared" si="19"/>
        <v>115086942</v>
      </c>
      <c r="C210" s="8">
        <f t="shared" si="20"/>
        <v>45747</v>
      </c>
      <c r="D210" s="3" t="s">
        <v>479</v>
      </c>
      <c r="E210" s="3">
        <v>1</v>
      </c>
      <c r="F210" s="3" t="s">
        <v>478</v>
      </c>
      <c r="G210" s="3" t="s">
        <v>651</v>
      </c>
      <c r="H210" s="10">
        <f>'3-Отчет за паричния поток'!C42</f>
        <v>0</v>
      </c>
    </row>
    <row r="211" spans="1:8">
      <c r="A211" s="3" t="str">
        <f t="shared" si="18"/>
        <v>КОРПОРАЦИЯ ЗА ТЕХНОЛОГИИ И ИНОВАЦИИ АД</v>
      </c>
      <c r="B211" s="3" t="str">
        <f t="shared" si="19"/>
        <v>115086942</v>
      </c>
      <c r="C211" s="8">
        <f t="shared" si="20"/>
        <v>45747</v>
      </c>
      <c r="D211" s="3" t="s">
        <v>481</v>
      </c>
      <c r="E211" s="3">
        <v>1</v>
      </c>
      <c r="F211" s="3" t="s">
        <v>480</v>
      </c>
      <c r="G211" s="3" t="s">
        <v>651</v>
      </c>
      <c r="H211" s="10">
        <f>'3-Отчет за паричния поток'!C43</f>
        <v>-4</v>
      </c>
    </row>
    <row r="212" spans="1:8">
      <c r="A212" s="3" t="str">
        <f t="shared" si="18"/>
        <v>КОРПОРАЦИЯ ЗА ТЕХНОЛОГИИ И ИНОВАЦИИ АД</v>
      </c>
      <c r="B212" s="3" t="str">
        <f t="shared" si="19"/>
        <v>115086942</v>
      </c>
      <c r="C212" s="8">
        <f t="shared" si="20"/>
        <v>45747</v>
      </c>
      <c r="D212" s="3" t="s">
        <v>483</v>
      </c>
      <c r="E212" s="3">
        <v>1</v>
      </c>
      <c r="F212" s="3" t="s">
        <v>482</v>
      </c>
      <c r="H212" s="10">
        <f>'3-Отчет за паричния поток'!C44</f>
        <v>-385</v>
      </c>
    </row>
    <row r="213" spans="1:8">
      <c r="A213" s="3" t="str">
        <f t="shared" si="18"/>
        <v>КОРПОРАЦИЯ ЗА ТЕХНОЛОГИИ И ИНОВАЦИИ АД</v>
      </c>
      <c r="B213" s="3" t="str">
        <f t="shared" si="19"/>
        <v>115086942</v>
      </c>
      <c r="C213" s="8">
        <f t="shared" si="20"/>
        <v>45747</v>
      </c>
      <c r="D213" s="3" t="s">
        <v>485</v>
      </c>
      <c r="E213" s="3">
        <v>1</v>
      </c>
      <c r="F213" s="3" t="s">
        <v>484</v>
      </c>
      <c r="H213" s="10">
        <f>'3-Отчет за паричния поток'!C45</f>
        <v>546</v>
      </c>
    </row>
    <row r="214" spans="1:8">
      <c r="A214" s="3" t="str">
        <f t="shared" si="18"/>
        <v>КОРПОРАЦИЯ ЗА ТЕХНОЛОГИИ И ИНОВАЦИИ АД</v>
      </c>
      <c r="B214" s="3" t="str">
        <f t="shared" si="19"/>
        <v>115086942</v>
      </c>
      <c r="C214" s="8">
        <f t="shared" si="20"/>
        <v>45747</v>
      </c>
      <c r="D214" s="3" t="s">
        <v>487</v>
      </c>
      <c r="E214" s="3">
        <v>1</v>
      </c>
      <c r="F214" s="3" t="s">
        <v>486</v>
      </c>
      <c r="H214" s="10">
        <f>'3-Отчет за паричния поток'!C46</f>
        <v>161</v>
      </c>
    </row>
    <row r="215" spans="1:8">
      <c r="A215" s="3" t="str">
        <f t="shared" si="18"/>
        <v>КОРПОРАЦИЯ ЗА ТЕХНОЛОГИИ И ИНОВАЦИИ АД</v>
      </c>
      <c r="B215" s="3" t="str">
        <f t="shared" si="19"/>
        <v>115086942</v>
      </c>
      <c r="C215" s="8">
        <f t="shared" si="20"/>
        <v>45747</v>
      </c>
      <c r="D215" s="3" t="s">
        <v>489</v>
      </c>
      <c r="E215" s="3">
        <v>1</v>
      </c>
      <c r="F215" s="3" t="s">
        <v>488</v>
      </c>
      <c r="H215" s="10">
        <f>'3-Отчет за паричния поток'!C47</f>
        <v>161</v>
      </c>
    </row>
    <row r="216" spans="1:8">
      <c r="A216" s="3" t="str">
        <f t="shared" si="18"/>
        <v>КОРПОРАЦИЯ ЗА ТЕХНОЛОГИИ И ИНОВАЦИИ АД</v>
      </c>
      <c r="B216" s="3" t="str">
        <f t="shared" si="19"/>
        <v>115086942</v>
      </c>
      <c r="C216" s="8">
        <f t="shared" si="20"/>
        <v>45747</v>
      </c>
      <c r="D216" s="3" t="s">
        <v>491</v>
      </c>
      <c r="E216" s="3">
        <v>1</v>
      </c>
      <c r="F216" s="3" t="s">
        <v>490</v>
      </c>
      <c r="H216" s="10">
        <f>'3-Отчет за паричния поток'!C48</f>
        <v>0</v>
      </c>
    </row>
    <row r="217" spans="1:8" s="2" customFormat="1">
      <c r="C217" s="6"/>
      <c r="F217" s="7" t="s">
        <v>652</v>
      </c>
    </row>
    <row r="218" spans="1:8">
      <c r="A218" s="3" t="str">
        <f t="shared" ref="A218:A281" si="21">pdeName</f>
        <v>КОРПОРАЦИЯ ЗА ТЕХНОЛОГИИ И ИНОВАЦИИ АД</v>
      </c>
      <c r="B218" s="3" t="str">
        <f t="shared" ref="B218:B281" si="22">pdeBulstat</f>
        <v>115086942</v>
      </c>
      <c r="C218" s="8">
        <f t="shared" ref="C218:C281" si="23">endDate</f>
        <v>45747</v>
      </c>
      <c r="D218" s="3" t="s">
        <v>515</v>
      </c>
      <c r="E218" s="3">
        <v>1</v>
      </c>
      <c r="F218" s="11" t="s">
        <v>514</v>
      </c>
      <c r="H218" s="10">
        <f>'4-Отчет за собствения капитал'!C13</f>
        <v>6000</v>
      </c>
    </row>
    <row r="219" spans="1:8">
      <c r="A219" s="3" t="str">
        <f t="shared" si="21"/>
        <v>КОРПОРАЦИЯ ЗА ТЕХНОЛОГИИ И ИНОВАЦИИ АД</v>
      </c>
      <c r="B219" s="3" t="str">
        <f t="shared" si="22"/>
        <v>115086942</v>
      </c>
      <c r="C219" s="8">
        <f t="shared" si="23"/>
        <v>45747</v>
      </c>
      <c r="D219" s="3" t="s">
        <v>517</v>
      </c>
      <c r="E219" s="3">
        <v>1</v>
      </c>
      <c r="F219" s="11" t="s">
        <v>516</v>
      </c>
      <c r="H219" s="10">
        <f>'4-Отчет за собствения капитал'!C14</f>
        <v>0</v>
      </c>
    </row>
    <row r="220" spans="1:8">
      <c r="A220" s="3" t="str">
        <f t="shared" si="21"/>
        <v>КОРПОРАЦИЯ ЗА ТЕХНОЛОГИИ И ИНОВАЦИИ АД</v>
      </c>
      <c r="B220" s="3" t="str">
        <f t="shared" si="22"/>
        <v>115086942</v>
      </c>
      <c r="C220" s="8">
        <f t="shared" si="23"/>
        <v>45747</v>
      </c>
      <c r="D220" s="3" t="s">
        <v>519</v>
      </c>
      <c r="E220" s="3">
        <v>1</v>
      </c>
      <c r="F220" s="11" t="s">
        <v>518</v>
      </c>
      <c r="H220" s="10">
        <f>'4-Отчет за собствения капитал'!C15</f>
        <v>0</v>
      </c>
    </row>
    <row r="221" spans="1:8">
      <c r="A221" s="3" t="str">
        <f t="shared" si="21"/>
        <v>КОРПОРАЦИЯ ЗА ТЕХНОЛОГИИ И ИНОВАЦИИ АД</v>
      </c>
      <c r="B221" s="3" t="str">
        <f t="shared" si="22"/>
        <v>115086942</v>
      </c>
      <c r="C221" s="8">
        <f t="shared" si="23"/>
        <v>45747</v>
      </c>
      <c r="D221" s="3" t="s">
        <v>521</v>
      </c>
      <c r="E221" s="3">
        <v>1</v>
      </c>
      <c r="F221" s="11" t="s">
        <v>520</v>
      </c>
      <c r="H221" s="10">
        <f>'4-Отчет за собствения капитал'!C16</f>
        <v>0</v>
      </c>
    </row>
    <row r="222" spans="1:8">
      <c r="A222" s="3" t="str">
        <f t="shared" si="21"/>
        <v>КОРПОРАЦИЯ ЗА ТЕХНОЛОГИИ И ИНОВАЦИИ АД</v>
      </c>
      <c r="B222" s="3" t="str">
        <f t="shared" si="22"/>
        <v>115086942</v>
      </c>
      <c r="C222" s="8">
        <f t="shared" si="23"/>
        <v>45747</v>
      </c>
      <c r="D222" s="3" t="s">
        <v>523</v>
      </c>
      <c r="E222" s="3">
        <v>1</v>
      </c>
      <c r="F222" s="11" t="s">
        <v>522</v>
      </c>
      <c r="H222" s="10">
        <f>'4-Отчет за собствения капитал'!C17</f>
        <v>6000</v>
      </c>
    </row>
    <row r="223" spans="1:8">
      <c r="A223" s="3" t="str">
        <f t="shared" si="21"/>
        <v>КОРПОРАЦИЯ ЗА ТЕХНОЛОГИИ И ИНОВАЦИИ АД</v>
      </c>
      <c r="B223" s="3" t="str">
        <f t="shared" si="22"/>
        <v>115086942</v>
      </c>
      <c r="C223" s="8">
        <f t="shared" si="23"/>
        <v>45747</v>
      </c>
      <c r="D223" s="3" t="s">
        <v>525</v>
      </c>
      <c r="E223" s="3">
        <v>1</v>
      </c>
      <c r="F223" s="11" t="s">
        <v>524</v>
      </c>
      <c r="H223" s="10">
        <f>'4-Отчет за собствения капитал'!C18</f>
        <v>0</v>
      </c>
    </row>
    <row r="224" spans="1:8">
      <c r="A224" s="3" t="str">
        <f t="shared" si="21"/>
        <v>КОРПОРАЦИЯ ЗА ТЕХНОЛОГИИ И ИНОВАЦИИ АД</v>
      </c>
      <c r="B224" s="3" t="str">
        <f t="shared" si="22"/>
        <v>115086942</v>
      </c>
      <c r="C224" s="8">
        <f t="shared" si="23"/>
        <v>45747</v>
      </c>
      <c r="D224" s="3" t="s">
        <v>527</v>
      </c>
      <c r="E224" s="3">
        <v>1</v>
      </c>
      <c r="F224" s="11" t="s">
        <v>526</v>
      </c>
      <c r="H224" s="10">
        <f>'4-Отчет за собствения капитал'!C19</f>
        <v>0</v>
      </c>
    </row>
    <row r="225" spans="1:8">
      <c r="A225" s="3" t="str">
        <f t="shared" si="21"/>
        <v>КОРПОРАЦИЯ ЗА ТЕХНОЛОГИИ И ИНОВАЦИИ АД</v>
      </c>
      <c r="B225" s="3" t="str">
        <f t="shared" si="22"/>
        <v>115086942</v>
      </c>
      <c r="C225" s="8">
        <f t="shared" si="23"/>
        <v>45747</v>
      </c>
      <c r="D225" s="3" t="s">
        <v>529</v>
      </c>
      <c r="E225" s="3">
        <v>1</v>
      </c>
      <c r="F225" s="11" t="s">
        <v>528</v>
      </c>
      <c r="H225" s="10">
        <f>'4-Отчет за собствения капитал'!C20</f>
        <v>0</v>
      </c>
    </row>
    <row r="226" spans="1:8">
      <c r="A226" s="3" t="str">
        <f t="shared" si="21"/>
        <v>КОРПОРАЦИЯ ЗА ТЕХНОЛОГИИ И ИНОВАЦИИ АД</v>
      </c>
      <c r="B226" s="3" t="str">
        <f t="shared" si="22"/>
        <v>115086942</v>
      </c>
      <c r="C226" s="8">
        <f t="shared" si="23"/>
        <v>45747</v>
      </c>
      <c r="D226" s="3" t="s">
        <v>531</v>
      </c>
      <c r="E226" s="3">
        <v>1</v>
      </c>
      <c r="F226" s="11" t="s">
        <v>530</v>
      </c>
      <c r="H226" s="10">
        <f>'4-Отчет за собствения капитал'!C21</f>
        <v>0</v>
      </c>
    </row>
    <row r="227" spans="1:8">
      <c r="A227" s="3" t="str">
        <f t="shared" si="21"/>
        <v>КОРПОРАЦИЯ ЗА ТЕХНОЛОГИИ И ИНОВАЦИИ АД</v>
      </c>
      <c r="B227" s="3" t="str">
        <f t="shared" si="22"/>
        <v>115086942</v>
      </c>
      <c r="C227" s="8">
        <f t="shared" si="23"/>
        <v>45747</v>
      </c>
      <c r="D227" s="3" t="s">
        <v>533</v>
      </c>
      <c r="E227" s="3">
        <v>1</v>
      </c>
      <c r="F227" s="11" t="s">
        <v>532</v>
      </c>
      <c r="H227" s="10">
        <f>'4-Отчет за собствения капитал'!C22</f>
        <v>0</v>
      </c>
    </row>
    <row r="228" spans="1:8">
      <c r="A228" s="3" t="str">
        <f t="shared" si="21"/>
        <v>КОРПОРАЦИЯ ЗА ТЕХНОЛОГИИ И ИНОВАЦИИ АД</v>
      </c>
      <c r="B228" s="3" t="str">
        <f t="shared" si="22"/>
        <v>115086942</v>
      </c>
      <c r="C228" s="8">
        <f t="shared" si="23"/>
        <v>45747</v>
      </c>
      <c r="D228" s="3" t="s">
        <v>535</v>
      </c>
      <c r="E228" s="3">
        <v>1</v>
      </c>
      <c r="F228" s="11" t="s">
        <v>534</v>
      </c>
      <c r="H228" s="10">
        <f>'4-Отчет за собствения капитал'!C23</f>
        <v>0</v>
      </c>
    </row>
    <row r="229" spans="1:8">
      <c r="A229" s="3" t="str">
        <f t="shared" si="21"/>
        <v>КОРПОРАЦИЯ ЗА ТЕХНОЛОГИИ И ИНОВАЦИИ АД</v>
      </c>
      <c r="B229" s="3" t="str">
        <f t="shared" si="22"/>
        <v>115086942</v>
      </c>
      <c r="C229" s="8">
        <f t="shared" si="23"/>
        <v>45747</v>
      </c>
      <c r="D229" s="3" t="s">
        <v>537</v>
      </c>
      <c r="E229" s="3">
        <v>1</v>
      </c>
      <c r="F229" s="11" t="s">
        <v>536</v>
      </c>
      <c r="H229" s="10">
        <f>'4-Отчет за собствения капитал'!C24</f>
        <v>0</v>
      </c>
    </row>
    <row r="230" spans="1:8">
      <c r="A230" s="3" t="str">
        <f t="shared" si="21"/>
        <v>КОРПОРАЦИЯ ЗА ТЕХНОЛОГИИ И ИНОВАЦИИ АД</v>
      </c>
      <c r="B230" s="3" t="str">
        <f t="shared" si="22"/>
        <v>115086942</v>
      </c>
      <c r="C230" s="8">
        <f t="shared" si="23"/>
        <v>45747</v>
      </c>
      <c r="D230" s="3" t="s">
        <v>539</v>
      </c>
      <c r="E230" s="3">
        <v>1</v>
      </c>
      <c r="F230" s="11" t="s">
        <v>538</v>
      </c>
      <c r="H230" s="10">
        <f>'4-Отчет за собствения капитал'!C25</f>
        <v>0</v>
      </c>
    </row>
    <row r="231" spans="1:8">
      <c r="A231" s="3" t="str">
        <f t="shared" si="21"/>
        <v>КОРПОРАЦИЯ ЗА ТЕХНОЛОГИИ И ИНОВАЦИИ АД</v>
      </c>
      <c r="B231" s="3" t="str">
        <f t="shared" si="22"/>
        <v>115086942</v>
      </c>
      <c r="C231" s="8">
        <f t="shared" si="23"/>
        <v>45747</v>
      </c>
      <c r="D231" s="3" t="s">
        <v>541</v>
      </c>
      <c r="E231" s="3">
        <v>1</v>
      </c>
      <c r="F231" s="11" t="s">
        <v>540</v>
      </c>
      <c r="H231" s="10">
        <f>'4-Отчет за собствения капитал'!C26</f>
        <v>0</v>
      </c>
    </row>
    <row r="232" spans="1:8">
      <c r="A232" s="3" t="str">
        <f t="shared" si="21"/>
        <v>КОРПОРАЦИЯ ЗА ТЕХНОЛОГИИ И ИНОВАЦИИ АД</v>
      </c>
      <c r="B232" s="3" t="str">
        <f t="shared" si="22"/>
        <v>115086942</v>
      </c>
      <c r="C232" s="8">
        <f t="shared" si="23"/>
        <v>45747</v>
      </c>
      <c r="D232" s="3" t="s">
        <v>542</v>
      </c>
      <c r="E232" s="3">
        <v>1</v>
      </c>
      <c r="F232" s="11" t="s">
        <v>536</v>
      </c>
      <c r="H232" s="10">
        <f>'4-Отчет за собствения капитал'!C27</f>
        <v>0</v>
      </c>
    </row>
    <row r="233" spans="1:8">
      <c r="A233" s="3" t="str">
        <f t="shared" si="21"/>
        <v>КОРПОРАЦИЯ ЗА ТЕХНОЛОГИИ И ИНОВАЦИИ АД</v>
      </c>
      <c r="B233" s="3" t="str">
        <f t="shared" si="22"/>
        <v>115086942</v>
      </c>
      <c r="C233" s="8">
        <f t="shared" si="23"/>
        <v>45747</v>
      </c>
      <c r="D233" s="3" t="s">
        <v>543</v>
      </c>
      <c r="E233" s="3">
        <v>1</v>
      </c>
      <c r="F233" s="11" t="s">
        <v>538</v>
      </c>
      <c r="H233" s="10">
        <f>'4-Отчет за собствения капитал'!C28</f>
        <v>0</v>
      </c>
    </row>
    <row r="234" spans="1:8">
      <c r="A234" s="3" t="str">
        <f t="shared" si="21"/>
        <v>КОРПОРАЦИЯ ЗА ТЕХНОЛОГИИ И ИНОВАЦИИ АД</v>
      </c>
      <c r="B234" s="3" t="str">
        <f t="shared" si="22"/>
        <v>115086942</v>
      </c>
      <c r="C234" s="8">
        <f t="shared" si="23"/>
        <v>45747</v>
      </c>
      <c r="D234" s="3" t="s">
        <v>545</v>
      </c>
      <c r="E234" s="3">
        <v>1</v>
      </c>
      <c r="F234" s="11" t="s">
        <v>544</v>
      </c>
      <c r="H234" s="10">
        <f>'4-Отчет за собствения капитал'!C29</f>
        <v>0</v>
      </c>
    </row>
    <row r="235" spans="1:8">
      <c r="A235" s="3" t="str">
        <f t="shared" si="21"/>
        <v>КОРПОРАЦИЯ ЗА ТЕХНОЛОГИИ И ИНОВАЦИИ АД</v>
      </c>
      <c r="B235" s="3" t="str">
        <f t="shared" si="22"/>
        <v>115086942</v>
      </c>
      <c r="C235" s="8">
        <f t="shared" si="23"/>
        <v>45747</v>
      </c>
      <c r="D235" s="3" t="s">
        <v>547</v>
      </c>
      <c r="E235" s="3">
        <v>1</v>
      </c>
      <c r="F235" s="11" t="s">
        <v>546</v>
      </c>
      <c r="H235" s="10">
        <f>'4-Отчет за собствения капитал'!C30</f>
        <v>0</v>
      </c>
    </row>
    <row r="236" spans="1:8">
      <c r="A236" s="3" t="str">
        <f t="shared" si="21"/>
        <v>КОРПОРАЦИЯ ЗА ТЕХНОЛОГИИ И ИНОВАЦИИ АД</v>
      </c>
      <c r="B236" s="3" t="str">
        <f t="shared" si="22"/>
        <v>115086942</v>
      </c>
      <c r="C236" s="8">
        <f t="shared" si="23"/>
        <v>45747</v>
      </c>
      <c r="D236" s="3" t="s">
        <v>549</v>
      </c>
      <c r="E236" s="3">
        <v>1</v>
      </c>
      <c r="F236" s="11" t="s">
        <v>548</v>
      </c>
      <c r="H236" s="10">
        <f>'4-Отчет за собствения капитал'!C31</f>
        <v>6000</v>
      </c>
    </row>
    <row r="237" spans="1:8">
      <c r="A237" s="3" t="str">
        <f t="shared" si="21"/>
        <v>КОРПОРАЦИЯ ЗА ТЕХНОЛОГИИ И ИНОВАЦИИ АД</v>
      </c>
      <c r="B237" s="3" t="str">
        <f t="shared" si="22"/>
        <v>115086942</v>
      </c>
      <c r="C237" s="8">
        <f t="shared" si="23"/>
        <v>45747</v>
      </c>
      <c r="D237" s="3" t="s">
        <v>551</v>
      </c>
      <c r="E237" s="3">
        <v>1</v>
      </c>
      <c r="F237" s="11" t="s">
        <v>550</v>
      </c>
      <c r="H237" s="10">
        <f>'4-Отчет за собствения капитал'!C32</f>
        <v>0</v>
      </c>
    </row>
    <row r="238" spans="1:8">
      <c r="A238" s="3" t="str">
        <f t="shared" si="21"/>
        <v>КОРПОРАЦИЯ ЗА ТЕХНОЛОГИИ И ИНОВАЦИИ АД</v>
      </c>
      <c r="B238" s="3" t="str">
        <f t="shared" si="22"/>
        <v>115086942</v>
      </c>
      <c r="C238" s="8">
        <f t="shared" si="23"/>
        <v>45747</v>
      </c>
      <c r="D238" s="3" t="s">
        <v>553</v>
      </c>
      <c r="E238" s="3">
        <v>1</v>
      </c>
      <c r="F238" s="11" t="s">
        <v>552</v>
      </c>
      <c r="H238" s="10">
        <f>'4-Отчет за собствения капитал'!C33</f>
        <v>0</v>
      </c>
    </row>
    <row r="239" spans="1:8">
      <c r="A239" s="3" t="str">
        <f t="shared" si="21"/>
        <v>КОРПОРАЦИЯ ЗА ТЕХНОЛОГИИ И ИНОВАЦИИ АД</v>
      </c>
      <c r="B239" s="3" t="str">
        <f t="shared" si="22"/>
        <v>115086942</v>
      </c>
      <c r="C239" s="8">
        <f t="shared" si="23"/>
        <v>45747</v>
      </c>
      <c r="D239" s="3" t="s">
        <v>555</v>
      </c>
      <c r="E239" s="3">
        <v>1</v>
      </c>
      <c r="F239" s="11" t="s">
        <v>554</v>
      </c>
      <c r="H239" s="10">
        <f>'4-Отчет за собствения капитал'!C34</f>
        <v>6000</v>
      </c>
    </row>
    <row r="240" spans="1:8">
      <c r="A240" s="3" t="str">
        <f t="shared" si="21"/>
        <v>КОРПОРАЦИЯ ЗА ТЕХНОЛОГИИ И ИНОВАЦИИ АД</v>
      </c>
      <c r="B240" s="3" t="str">
        <f t="shared" si="22"/>
        <v>115086942</v>
      </c>
      <c r="C240" s="8">
        <f t="shared" si="23"/>
        <v>45747</v>
      </c>
      <c r="D240" s="3" t="s">
        <v>515</v>
      </c>
      <c r="E240" s="3">
        <v>2</v>
      </c>
      <c r="F240" s="11" t="s">
        <v>514</v>
      </c>
      <c r="H240" s="10">
        <f>'4-Отчет за собствения капитал'!D13</f>
        <v>107</v>
      </c>
    </row>
    <row r="241" spans="1:8">
      <c r="A241" s="3" t="str">
        <f t="shared" si="21"/>
        <v>КОРПОРАЦИЯ ЗА ТЕХНОЛОГИИ И ИНОВАЦИИ АД</v>
      </c>
      <c r="B241" s="3" t="str">
        <f t="shared" si="22"/>
        <v>115086942</v>
      </c>
      <c r="C241" s="8">
        <f t="shared" si="23"/>
        <v>45747</v>
      </c>
      <c r="D241" s="3" t="s">
        <v>517</v>
      </c>
      <c r="E241" s="3">
        <v>2</v>
      </c>
      <c r="F241" s="11" t="s">
        <v>516</v>
      </c>
      <c r="H241" s="10">
        <f>'4-Отчет за собствения капитал'!D14</f>
        <v>0</v>
      </c>
    </row>
    <row r="242" spans="1:8">
      <c r="A242" s="3" t="str">
        <f t="shared" si="21"/>
        <v>КОРПОРАЦИЯ ЗА ТЕХНОЛОГИИ И ИНОВАЦИИ АД</v>
      </c>
      <c r="B242" s="3" t="str">
        <f t="shared" si="22"/>
        <v>115086942</v>
      </c>
      <c r="C242" s="8">
        <f t="shared" si="23"/>
        <v>45747</v>
      </c>
      <c r="D242" s="3" t="s">
        <v>519</v>
      </c>
      <c r="E242" s="3">
        <v>2</v>
      </c>
      <c r="F242" s="11" t="s">
        <v>518</v>
      </c>
      <c r="H242" s="10">
        <f>'4-Отчет за собствения капитал'!D15</f>
        <v>0</v>
      </c>
    </row>
    <row r="243" spans="1:8">
      <c r="A243" s="3" t="str">
        <f t="shared" si="21"/>
        <v>КОРПОРАЦИЯ ЗА ТЕХНОЛОГИИ И ИНОВАЦИИ АД</v>
      </c>
      <c r="B243" s="3" t="str">
        <f t="shared" si="22"/>
        <v>115086942</v>
      </c>
      <c r="C243" s="8">
        <f t="shared" si="23"/>
        <v>45747</v>
      </c>
      <c r="D243" s="3" t="s">
        <v>521</v>
      </c>
      <c r="E243" s="3">
        <v>2</v>
      </c>
      <c r="F243" s="11" t="s">
        <v>520</v>
      </c>
      <c r="H243" s="10">
        <f>'4-Отчет за собствения капитал'!D16</f>
        <v>0</v>
      </c>
    </row>
    <row r="244" spans="1:8">
      <c r="A244" s="3" t="str">
        <f t="shared" si="21"/>
        <v>КОРПОРАЦИЯ ЗА ТЕХНОЛОГИИ И ИНОВАЦИИ АД</v>
      </c>
      <c r="B244" s="3" t="str">
        <f t="shared" si="22"/>
        <v>115086942</v>
      </c>
      <c r="C244" s="8">
        <f t="shared" si="23"/>
        <v>45747</v>
      </c>
      <c r="D244" s="3" t="s">
        <v>523</v>
      </c>
      <c r="E244" s="3">
        <v>2</v>
      </c>
      <c r="F244" s="11" t="s">
        <v>522</v>
      </c>
      <c r="H244" s="10">
        <f>'4-Отчет за собствения капитал'!D17</f>
        <v>107</v>
      </c>
    </row>
    <row r="245" spans="1:8">
      <c r="A245" s="3" t="str">
        <f t="shared" si="21"/>
        <v>КОРПОРАЦИЯ ЗА ТЕХНОЛОГИИ И ИНОВАЦИИ АД</v>
      </c>
      <c r="B245" s="3" t="str">
        <f t="shared" si="22"/>
        <v>115086942</v>
      </c>
      <c r="C245" s="8">
        <f t="shared" si="23"/>
        <v>45747</v>
      </c>
      <c r="D245" s="3" t="s">
        <v>525</v>
      </c>
      <c r="E245" s="3">
        <v>2</v>
      </c>
      <c r="F245" s="11" t="s">
        <v>524</v>
      </c>
      <c r="H245" s="10">
        <f>'4-Отчет за собствения капитал'!D18</f>
        <v>0</v>
      </c>
    </row>
    <row r="246" spans="1:8">
      <c r="A246" s="3" t="str">
        <f t="shared" si="21"/>
        <v>КОРПОРАЦИЯ ЗА ТЕХНОЛОГИИ И ИНОВАЦИИ АД</v>
      </c>
      <c r="B246" s="3" t="str">
        <f t="shared" si="22"/>
        <v>115086942</v>
      </c>
      <c r="C246" s="8">
        <f t="shared" si="23"/>
        <v>45747</v>
      </c>
      <c r="D246" s="3" t="s">
        <v>527</v>
      </c>
      <c r="E246" s="3">
        <v>2</v>
      </c>
      <c r="F246" s="11" t="s">
        <v>526</v>
      </c>
      <c r="H246" s="10">
        <f>'4-Отчет за собствения капитал'!D19</f>
        <v>0</v>
      </c>
    </row>
    <row r="247" spans="1:8">
      <c r="A247" s="3" t="str">
        <f t="shared" si="21"/>
        <v>КОРПОРАЦИЯ ЗА ТЕХНОЛОГИИ И ИНОВАЦИИ АД</v>
      </c>
      <c r="B247" s="3" t="str">
        <f t="shared" si="22"/>
        <v>115086942</v>
      </c>
      <c r="C247" s="8">
        <f t="shared" si="23"/>
        <v>45747</v>
      </c>
      <c r="D247" s="3" t="s">
        <v>529</v>
      </c>
      <c r="E247" s="3">
        <v>2</v>
      </c>
      <c r="F247" s="11" t="s">
        <v>528</v>
      </c>
      <c r="H247" s="10">
        <f>'4-Отчет за собствения капитал'!D20</f>
        <v>0</v>
      </c>
    </row>
    <row r="248" spans="1:8">
      <c r="A248" s="3" t="str">
        <f t="shared" si="21"/>
        <v>КОРПОРАЦИЯ ЗА ТЕХНОЛОГИИ И ИНОВАЦИИ АД</v>
      </c>
      <c r="B248" s="3" t="str">
        <f t="shared" si="22"/>
        <v>115086942</v>
      </c>
      <c r="C248" s="8">
        <f t="shared" si="23"/>
        <v>45747</v>
      </c>
      <c r="D248" s="3" t="s">
        <v>531</v>
      </c>
      <c r="E248" s="3">
        <v>2</v>
      </c>
      <c r="F248" s="11" t="s">
        <v>530</v>
      </c>
      <c r="H248" s="10">
        <f>'4-Отчет за собствения капитал'!D21</f>
        <v>0</v>
      </c>
    </row>
    <row r="249" spans="1:8">
      <c r="A249" s="3" t="str">
        <f t="shared" si="21"/>
        <v>КОРПОРАЦИЯ ЗА ТЕХНОЛОГИИ И ИНОВАЦИИ АД</v>
      </c>
      <c r="B249" s="3" t="str">
        <f t="shared" si="22"/>
        <v>115086942</v>
      </c>
      <c r="C249" s="8">
        <f t="shared" si="23"/>
        <v>45747</v>
      </c>
      <c r="D249" s="3" t="s">
        <v>533</v>
      </c>
      <c r="E249" s="3">
        <v>2</v>
      </c>
      <c r="F249" s="11" t="s">
        <v>532</v>
      </c>
      <c r="H249" s="10">
        <f>'4-Отчет за собствения капитал'!D22</f>
        <v>0</v>
      </c>
    </row>
    <row r="250" spans="1:8">
      <c r="A250" s="3" t="str">
        <f t="shared" si="21"/>
        <v>КОРПОРАЦИЯ ЗА ТЕХНОЛОГИИ И ИНОВАЦИИ АД</v>
      </c>
      <c r="B250" s="3" t="str">
        <f t="shared" si="22"/>
        <v>115086942</v>
      </c>
      <c r="C250" s="8">
        <f t="shared" si="23"/>
        <v>45747</v>
      </c>
      <c r="D250" s="3" t="s">
        <v>535</v>
      </c>
      <c r="E250" s="3">
        <v>2</v>
      </c>
      <c r="F250" s="11" t="s">
        <v>534</v>
      </c>
      <c r="H250" s="10">
        <f>'4-Отчет за собствения капитал'!D23</f>
        <v>0</v>
      </c>
    </row>
    <row r="251" spans="1:8">
      <c r="A251" s="3" t="str">
        <f t="shared" si="21"/>
        <v>КОРПОРАЦИЯ ЗА ТЕХНОЛОГИИ И ИНОВАЦИИ АД</v>
      </c>
      <c r="B251" s="3" t="str">
        <f t="shared" si="22"/>
        <v>115086942</v>
      </c>
      <c r="C251" s="8">
        <f t="shared" si="23"/>
        <v>45747</v>
      </c>
      <c r="D251" s="3" t="s">
        <v>537</v>
      </c>
      <c r="E251" s="3">
        <v>2</v>
      </c>
      <c r="F251" s="11" t="s">
        <v>536</v>
      </c>
      <c r="H251" s="10">
        <f>'4-Отчет за собствения капитал'!D24</f>
        <v>0</v>
      </c>
    </row>
    <row r="252" spans="1:8">
      <c r="A252" s="3" t="str">
        <f t="shared" si="21"/>
        <v>КОРПОРАЦИЯ ЗА ТЕХНОЛОГИИ И ИНОВАЦИИ АД</v>
      </c>
      <c r="B252" s="3" t="str">
        <f t="shared" si="22"/>
        <v>115086942</v>
      </c>
      <c r="C252" s="8">
        <f t="shared" si="23"/>
        <v>45747</v>
      </c>
      <c r="D252" s="3" t="s">
        <v>539</v>
      </c>
      <c r="E252" s="3">
        <v>2</v>
      </c>
      <c r="F252" s="11" t="s">
        <v>538</v>
      </c>
      <c r="H252" s="10">
        <f>'4-Отчет за собствения капитал'!D25</f>
        <v>0</v>
      </c>
    </row>
    <row r="253" spans="1:8">
      <c r="A253" s="3" t="str">
        <f t="shared" si="21"/>
        <v>КОРПОРАЦИЯ ЗА ТЕХНОЛОГИИ И ИНОВАЦИИ АД</v>
      </c>
      <c r="B253" s="3" t="str">
        <f t="shared" si="22"/>
        <v>115086942</v>
      </c>
      <c r="C253" s="8">
        <f t="shared" si="23"/>
        <v>45747</v>
      </c>
      <c r="D253" s="3" t="s">
        <v>541</v>
      </c>
      <c r="E253" s="3">
        <v>2</v>
      </c>
      <c r="F253" s="11" t="s">
        <v>540</v>
      </c>
      <c r="H253" s="10">
        <f>'4-Отчет за собствения капитал'!D26</f>
        <v>0</v>
      </c>
    </row>
    <row r="254" spans="1:8">
      <c r="A254" s="3" t="str">
        <f t="shared" si="21"/>
        <v>КОРПОРАЦИЯ ЗА ТЕХНОЛОГИИ И ИНОВАЦИИ АД</v>
      </c>
      <c r="B254" s="3" t="str">
        <f t="shared" si="22"/>
        <v>115086942</v>
      </c>
      <c r="C254" s="8">
        <f t="shared" si="23"/>
        <v>45747</v>
      </c>
      <c r="D254" s="3" t="s">
        <v>542</v>
      </c>
      <c r="E254" s="3">
        <v>2</v>
      </c>
      <c r="F254" s="11" t="s">
        <v>536</v>
      </c>
      <c r="H254" s="10">
        <f>'4-Отчет за собствения капитал'!D27</f>
        <v>0</v>
      </c>
    </row>
    <row r="255" spans="1:8">
      <c r="A255" s="3" t="str">
        <f t="shared" si="21"/>
        <v>КОРПОРАЦИЯ ЗА ТЕХНОЛОГИИ И ИНОВАЦИИ АД</v>
      </c>
      <c r="B255" s="3" t="str">
        <f t="shared" si="22"/>
        <v>115086942</v>
      </c>
      <c r="C255" s="8">
        <f t="shared" si="23"/>
        <v>45747</v>
      </c>
      <c r="D255" s="3" t="s">
        <v>543</v>
      </c>
      <c r="E255" s="3">
        <v>2</v>
      </c>
      <c r="F255" s="11" t="s">
        <v>538</v>
      </c>
      <c r="H255" s="10">
        <f>'4-Отчет за собствения капитал'!D28</f>
        <v>0</v>
      </c>
    </row>
    <row r="256" spans="1:8">
      <c r="A256" s="3" t="str">
        <f t="shared" si="21"/>
        <v>КОРПОРАЦИЯ ЗА ТЕХНОЛОГИИ И ИНОВАЦИИ АД</v>
      </c>
      <c r="B256" s="3" t="str">
        <f t="shared" si="22"/>
        <v>115086942</v>
      </c>
      <c r="C256" s="8">
        <f t="shared" si="23"/>
        <v>45747</v>
      </c>
      <c r="D256" s="3" t="s">
        <v>545</v>
      </c>
      <c r="E256" s="3">
        <v>2</v>
      </c>
      <c r="F256" s="11" t="s">
        <v>544</v>
      </c>
      <c r="H256" s="10">
        <f>'4-Отчет за собствения капитал'!D29</f>
        <v>0</v>
      </c>
    </row>
    <row r="257" spans="1:8">
      <c r="A257" s="3" t="str">
        <f t="shared" si="21"/>
        <v>КОРПОРАЦИЯ ЗА ТЕХНОЛОГИИ И ИНОВАЦИИ АД</v>
      </c>
      <c r="B257" s="3" t="str">
        <f t="shared" si="22"/>
        <v>115086942</v>
      </c>
      <c r="C257" s="8">
        <f t="shared" si="23"/>
        <v>45747</v>
      </c>
      <c r="D257" s="3" t="s">
        <v>547</v>
      </c>
      <c r="E257" s="3">
        <v>2</v>
      </c>
      <c r="F257" s="11" t="s">
        <v>546</v>
      </c>
      <c r="H257" s="10">
        <f>'4-Отчет за собствения капитал'!D30</f>
        <v>0</v>
      </c>
    </row>
    <row r="258" spans="1:8">
      <c r="A258" s="3" t="str">
        <f t="shared" si="21"/>
        <v>КОРПОРАЦИЯ ЗА ТЕХНОЛОГИИ И ИНОВАЦИИ АД</v>
      </c>
      <c r="B258" s="3" t="str">
        <f t="shared" si="22"/>
        <v>115086942</v>
      </c>
      <c r="C258" s="8">
        <f t="shared" si="23"/>
        <v>45747</v>
      </c>
      <c r="D258" s="3" t="s">
        <v>549</v>
      </c>
      <c r="E258" s="3">
        <v>2</v>
      </c>
      <c r="F258" s="11" t="s">
        <v>548</v>
      </c>
      <c r="H258" s="10">
        <f>'4-Отчет за собствения капитал'!D31</f>
        <v>107</v>
      </c>
    </row>
    <row r="259" spans="1:8">
      <c r="A259" s="3" t="str">
        <f t="shared" si="21"/>
        <v>КОРПОРАЦИЯ ЗА ТЕХНОЛОГИИ И ИНОВАЦИИ АД</v>
      </c>
      <c r="B259" s="3" t="str">
        <f t="shared" si="22"/>
        <v>115086942</v>
      </c>
      <c r="C259" s="8">
        <f t="shared" si="23"/>
        <v>45747</v>
      </c>
      <c r="D259" s="3" t="s">
        <v>551</v>
      </c>
      <c r="E259" s="3">
        <v>2</v>
      </c>
      <c r="F259" s="11" t="s">
        <v>550</v>
      </c>
      <c r="H259" s="10">
        <f>'4-Отчет за собствения капитал'!D32</f>
        <v>0</v>
      </c>
    </row>
    <row r="260" spans="1:8">
      <c r="A260" s="3" t="str">
        <f t="shared" si="21"/>
        <v>КОРПОРАЦИЯ ЗА ТЕХНОЛОГИИ И ИНОВАЦИИ АД</v>
      </c>
      <c r="B260" s="3" t="str">
        <f t="shared" si="22"/>
        <v>115086942</v>
      </c>
      <c r="C260" s="8">
        <f t="shared" si="23"/>
        <v>45747</v>
      </c>
      <c r="D260" s="3" t="s">
        <v>553</v>
      </c>
      <c r="E260" s="3">
        <v>2</v>
      </c>
      <c r="F260" s="11" t="s">
        <v>552</v>
      </c>
      <c r="H260" s="10">
        <f>'4-Отчет за собствения капитал'!D33</f>
        <v>0</v>
      </c>
    </row>
    <row r="261" spans="1:8">
      <c r="A261" s="3" t="str">
        <f t="shared" si="21"/>
        <v>КОРПОРАЦИЯ ЗА ТЕХНОЛОГИИ И ИНОВАЦИИ АД</v>
      </c>
      <c r="B261" s="3" t="str">
        <f t="shared" si="22"/>
        <v>115086942</v>
      </c>
      <c r="C261" s="8">
        <f t="shared" si="23"/>
        <v>45747</v>
      </c>
      <c r="D261" s="3" t="s">
        <v>555</v>
      </c>
      <c r="E261" s="3">
        <v>2</v>
      </c>
      <c r="F261" s="11" t="s">
        <v>554</v>
      </c>
      <c r="H261" s="10">
        <f>'4-Отчет за собствения капитал'!D34</f>
        <v>107</v>
      </c>
    </row>
    <row r="262" spans="1:8">
      <c r="A262" s="3" t="str">
        <f t="shared" si="21"/>
        <v>КОРПОРАЦИЯ ЗА ТЕХНОЛОГИИ И ИНОВАЦИИ АД</v>
      </c>
      <c r="B262" s="3" t="str">
        <f t="shared" si="22"/>
        <v>115086942</v>
      </c>
      <c r="C262" s="8">
        <f t="shared" si="23"/>
        <v>45747</v>
      </c>
      <c r="D262" s="3" t="s">
        <v>515</v>
      </c>
      <c r="E262" s="3">
        <v>3</v>
      </c>
      <c r="F262" s="11" t="s">
        <v>514</v>
      </c>
      <c r="H262" s="10">
        <f>'4-Отчет за собствения капитал'!E13</f>
        <v>0</v>
      </c>
    </row>
    <row r="263" spans="1:8">
      <c r="A263" s="3" t="str">
        <f t="shared" si="21"/>
        <v>КОРПОРАЦИЯ ЗА ТЕХНОЛОГИИ И ИНОВАЦИИ АД</v>
      </c>
      <c r="B263" s="3" t="str">
        <f t="shared" si="22"/>
        <v>115086942</v>
      </c>
      <c r="C263" s="8">
        <f t="shared" si="23"/>
        <v>45747</v>
      </c>
      <c r="D263" s="3" t="s">
        <v>517</v>
      </c>
      <c r="E263" s="3">
        <v>3</v>
      </c>
      <c r="F263" s="11" t="s">
        <v>516</v>
      </c>
      <c r="H263" s="10">
        <f>'4-Отчет за собствения капитал'!E14</f>
        <v>0</v>
      </c>
    </row>
    <row r="264" spans="1:8">
      <c r="A264" s="3" t="str">
        <f t="shared" si="21"/>
        <v>КОРПОРАЦИЯ ЗА ТЕХНОЛОГИИ И ИНОВАЦИИ АД</v>
      </c>
      <c r="B264" s="3" t="str">
        <f t="shared" si="22"/>
        <v>115086942</v>
      </c>
      <c r="C264" s="8">
        <f t="shared" si="23"/>
        <v>45747</v>
      </c>
      <c r="D264" s="3" t="s">
        <v>519</v>
      </c>
      <c r="E264" s="3">
        <v>3</v>
      </c>
      <c r="F264" s="11" t="s">
        <v>518</v>
      </c>
      <c r="H264" s="10">
        <f>'4-Отчет за собствения капитал'!E15</f>
        <v>0</v>
      </c>
    </row>
    <row r="265" spans="1:8">
      <c r="A265" s="3" t="str">
        <f t="shared" si="21"/>
        <v>КОРПОРАЦИЯ ЗА ТЕХНОЛОГИИ И ИНОВАЦИИ АД</v>
      </c>
      <c r="B265" s="3" t="str">
        <f t="shared" si="22"/>
        <v>115086942</v>
      </c>
      <c r="C265" s="8">
        <f t="shared" si="23"/>
        <v>45747</v>
      </c>
      <c r="D265" s="3" t="s">
        <v>521</v>
      </c>
      <c r="E265" s="3">
        <v>3</v>
      </c>
      <c r="F265" s="11" t="s">
        <v>520</v>
      </c>
      <c r="H265" s="10">
        <f>'4-Отчет за собствения капитал'!E16</f>
        <v>0</v>
      </c>
    </row>
    <row r="266" spans="1:8">
      <c r="A266" s="3" t="str">
        <f t="shared" si="21"/>
        <v>КОРПОРАЦИЯ ЗА ТЕХНОЛОГИИ И ИНОВАЦИИ АД</v>
      </c>
      <c r="B266" s="3" t="str">
        <f t="shared" si="22"/>
        <v>115086942</v>
      </c>
      <c r="C266" s="8">
        <f t="shared" si="23"/>
        <v>45747</v>
      </c>
      <c r="D266" s="3" t="s">
        <v>523</v>
      </c>
      <c r="E266" s="3">
        <v>3</v>
      </c>
      <c r="F266" s="11" t="s">
        <v>522</v>
      </c>
      <c r="H266" s="10">
        <f>'4-Отчет за собствения капитал'!E17</f>
        <v>0</v>
      </c>
    </row>
    <row r="267" spans="1:8">
      <c r="A267" s="3" t="str">
        <f t="shared" si="21"/>
        <v>КОРПОРАЦИЯ ЗА ТЕХНОЛОГИИ И ИНОВАЦИИ АД</v>
      </c>
      <c r="B267" s="3" t="str">
        <f t="shared" si="22"/>
        <v>115086942</v>
      </c>
      <c r="C267" s="8">
        <f t="shared" si="23"/>
        <v>45747</v>
      </c>
      <c r="D267" s="3" t="s">
        <v>525</v>
      </c>
      <c r="E267" s="3">
        <v>3</v>
      </c>
      <c r="F267" s="11" t="s">
        <v>524</v>
      </c>
      <c r="H267" s="10">
        <f>'4-Отчет за собствения капитал'!E18</f>
        <v>0</v>
      </c>
    </row>
    <row r="268" spans="1:8">
      <c r="A268" s="3" t="str">
        <f t="shared" si="21"/>
        <v>КОРПОРАЦИЯ ЗА ТЕХНОЛОГИИ И ИНОВАЦИИ АД</v>
      </c>
      <c r="B268" s="3" t="str">
        <f t="shared" si="22"/>
        <v>115086942</v>
      </c>
      <c r="C268" s="8">
        <f t="shared" si="23"/>
        <v>45747</v>
      </c>
      <c r="D268" s="3" t="s">
        <v>527</v>
      </c>
      <c r="E268" s="3">
        <v>3</v>
      </c>
      <c r="F268" s="11" t="s">
        <v>526</v>
      </c>
      <c r="H268" s="10">
        <f>'4-Отчет за собствения капитал'!E19</f>
        <v>0</v>
      </c>
    </row>
    <row r="269" spans="1:8">
      <c r="A269" s="3" t="str">
        <f t="shared" si="21"/>
        <v>КОРПОРАЦИЯ ЗА ТЕХНОЛОГИИ И ИНОВАЦИИ АД</v>
      </c>
      <c r="B269" s="3" t="str">
        <f t="shared" si="22"/>
        <v>115086942</v>
      </c>
      <c r="C269" s="8">
        <f t="shared" si="23"/>
        <v>45747</v>
      </c>
      <c r="D269" s="3" t="s">
        <v>529</v>
      </c>
      <c r="E269" s="3">
        <v>3</v>
      </c>
      <c r="F269" s="11" t="s">
        <v>528</v>
      </c>
      <c r="H269" s="10">
        <f>'4-Отчет за собствения капитал'!E20</f>
        <v>0</v>
      </c>
    </row>
    <row r="270" spans="1:8">
      <c r="A270" s="3" t="str">
        <f t="shared" si="21"/>
        <v>КОРПОРАЦИЯ ЗА ТЕХНОЛОГИИ И ИНОВАЦИИ АД</v>
      </c>
      <c r="B270" s="3" t="str">
        <f t="shared" si="22"/>
        <v>115086942</v>
      </c>
      <c r="C270" s="8">
        <f t="shared" si="23"/>
        <v>45747</v>
      </c>
      <c r="D270" s="3" t="s">
        <v>531</v>
      </c>
      <c r="E270" s="3">
        <v>3</v>
      </c>
      <c r="F270" s="11" t="s">
        <v>530</v>
      </c>
      <c r="H270" s="10">
        <f>'4-Отчет за собствения капитал'!E21</f>
        <v>0</v>
      </c>
    </row>
    <row r="271" spans="1:8">
      <c r="A271" s="3" t="str">
        <f t="shared" si="21"/>
        <v>КОРПОРАЦИЯ ЗА ТЕХНОЛОГИИ И ИНОВАЦИИ АД</v>
      </c>
      <c r="B271" s="3" t="str">
        <f t="shared" si="22"/>
        <v>115086942</v>
      </c>
      <c r="C271" s="8">
        <f t="shared" si="23"/>
        <v>45747</v>
      </c>
      <c r="D271" s="3" t="s">
        <v>533</v>
      </c>
      <c r="E271" s="3">
        <v>3</v>
      </c>
      <c r="F271" s="11" t="s">
        <v>532</v>
      </c>
      <c r="H271" s="10">
        <f>'4-Отчет за собствения капитал'!E22</f>
        <v>0</v>
      </c>
    </row>
    <row r="272" spans="1:8">
      <c r="A272" s="3" t="str">
        <f t="shared" si="21"/>
        <v>КОРПОРАЦИЯ ЗА ТЕХНОЛОГИИ И ИНОВАЦИИ АД</v>
      </c>
      <c r="B272" s="3" t="str">
        <f t="shared" si="22"/>
        <v>115086942</v>
      </c>
      <c r="C272" s="8">
        <f t="shared" si="23"/>
        <v>45747</v>
      </c>
      <c r="D272" s="3" t="s">
        <v>535</v>
      </c>
      <c r="E272" s="3">
        <v>3</v>
      </c>
      <c r="F272" s="11" t="s">
        <v>534</v>
      </c>
      <c r="H272" s="10">
        <f>'4-Отчет за собствения капитал'!E23</f>
        <v>0</v>
      </c>
    </row>
    <row r="273" spans="1:8">
      <c r="A273" s="3" t="str">
        <f t="shared" si="21"/>
        <v>КОРПОРАЦИЯ ЗА ТЕХНОЛОГИИ И ИНОВАЦИИ АД</v>
      </c>
      <c r="B273" s="3" t="str">
        <f t="shared" si="22"/>
        <v>115086942</v>
      </c>
      <c r="C273" s="8">
        <f t="shared" si="23"/>
        <v>45747</v>
      </c>
      <c r="D273" s="3" t="s">
        <v>537</v>
      </c>
      <c r="E273" s="3">
        <v>3</v>
      </c>
      <c r="F273" s="11" t="s">
        <v>536</v>
      </c>
      <c r="H273" s="10">
        <f>'4-Отчет за собствения капитал'!E24</f>
        <v>0</v>
      </c>
    </row>
    <row r="274" spans="1:8">
      <c r="A274" s="3" t="str">
        <f t="shared" si="21"/>
        <v>КОРПОРАЦИЯ ЗА ТЕХНОЛОГИИ И ИНОВАЦИИ АД</v>
      </c>
      <c r="B274" s="3" t="str">
        <f t="shared" si="22"/>
        <v>115086942</v>
      </c>
      <c r="C274" s="8">
        <f t="shared" si="23"/>
        <v>45747</v>
      </c>
      <c r="D274" s="3" t="s">
        <v>539</v>
      </c>
      <c r="E274" s="3">
        <v>3</v>
      </c>
      <c r="F274" s="11" t="s">
        <v>538</v>
      </c>
      <c r="H274" s="10">
        <f>'4-Отчет за собствения капитал'!E25</f>
        <v>0</v>
      </c>
    </row>
    <row r="275" spans="1:8">
      <c r="A275" s="3" t="str">
        <f t="shared" si="21"/>
        <v>КОРПОРАЦИЯ ЗА ТЕХНОЛОГИИ И ИНОВАЦИИ АД</v>
      </c>
      <c r="B275" s="3" t="str">
        <f t="shared" si="22"/>
        <v>115086942</v>
      </c>
      <c r="C275" s="8">
        <f t="shared" si="23"/>
        <v>45747</v>
      </c>
      <c r="D275" s="3" t="s">
        <v>541</v>
      </c>
      <c r="E275" s="3">
        <v>3</v>
      </c>
      <c r="F275" s="11" t="s">
        <v>540</v>
      </c>
      <c r="H275" s="10">
        <f>'4-Отчет за собствения капитал'!E26</f>
        <v>0</v>
      </c>
    </row>
    <row r="276" spans="1:8">
      <c r="A276" s="3" t="str">
        <f t="shared" si="21"/>
        <v>КОРПОРАЦИЯ ЗА ТЕХНОЛОГИИ И ИНОВАЦИИ АД</v>
      </c>
      <c r="B276" s="3" t="str">
        <f t="shared" si="22"/>
        <v>115086942</v>
      </c>
      <c r="C276" s="8">
        <f t="shared" si="23"/>
        <v>45747</v>
      </c>
      <c r="D276" s="3" t="s">
        <v>542</v>
      </c>
      <c r="E276" s="3">
        <v>3</v>
      </c>
      <c r="F276" s="11" t="s">
        <v>536</v>
      </c>
      <c r="H276" s="10">
        <f>'4-Отчет за собствения капитал'!E27</f>
        <v>0</v>
      </c>
    </row>
    <row r="277" spans="1:8">
      <c r="A277" s="3" t="str">
        <f t="shared" si="21"/>
        <v>КОРПОРАЦИЯ ЗА ТЕХНОЛОГИИ И ИНОВАЦИИ АД</v>
      </c>
      <c r="B277" s="3" t="str">
        <f t="shared" si="22"/>
        <v>115086942</v>
      </c>
      <c r="C277" s="8">
        <f t="shared" si="23"/>
        <v>45747</v>
      </c>
      <c r="D277" s="3" t="s">
        <v>543</v>
      </c>
      <c r="E277" s="3">
        <v>3</v>
      </c>
      <c r="F277" s="11" t="s">
        <v>538</v>
      </c>
      <c r="H277" s="10">
        <f>'4-Отчет за собствения капитал'!E28</f>
        <v>0</v>
      </c>
    </row>
    <row r="278" spans="1:8">
      <c r="A278" s="3" t="str">
        <f t="shared" si="21"/>
        <v>КОРПОРАЦИЯ ЗА ТЕХНОЛОГИИ И ИНОВАЦИИ АД</v>
      </c>
      <c r="B278" s="3" t="str">
        <f t="shared" si="22"/>
        <v>115086942</v>
      </c>
      <c r="C278" s="8">
        <f t="shared" si="23"/>
        <v>45747</v>
      </c>
      <c r="D278" s="3" t="s">
        <v>545</v>
      </c>
      <c r="E278" s="3">
        <v>3</v>
      </c>
      <c r="F278" s="11" t="s">
        <v>544</v>
      </c>
      <c r="H278" s="10">
        <f>'4-Отчет за собствения капитал'!E29</f>
        <v>0</v>
      </c>
    </row>
    <row r="279" spans="1:8">
      <c r="A279" s="3" t="str">
        <f t="shared" si="21"/>
        <v>КОРПОРАЦИЯ ЗА ТЕХНОЛОГИИ И ИНОВАЦИИ АД</v>
      </c>
      <c r="B279" s="3" t="str">
        <f t="shared" si="22"/>
        <v>115086942</v>
      </c>
      <c r="C279" s="8">
        <f t="shared" si="23"/>
        <v>45747</v>
      </c>
      <c r="D279" s="3" t="s">
        <v>547</v>
      </c>
      <c r="E279" s="3">
        <v>3</v>
      </c>
      <c r="F279" s="11" t="s">
        <v>546</v>
      </c>
      <c r="H279" s="10">
        <f>'4-Отчет за собствения капитал'!E30</f>
        <v>0</v>
      </c>
    </row>
    <row r="280" spans="1:8">
      <c r="A280" s="3" t="str">
        <f t="shared" si="21"/>
        <v>КОРПОРАЦИЯ ЗА ТЕХНОЛОГИИ И ИНОВАЦИИ АД</v>
      </c>
      <c r="B280" s="3" t="str">
        <f t="shared" si="22"/>
        <v>115086942</v>
      </c>
      <c r="C280" s="8">
        <f t="shared" si="23"/>
        <v>45747</v>
      </c>
      <c r="D280" s="3" t="s">
        <v>549</v>
      </c>
      <c r="E280" s="3">
        <v>3</v>
      </c>
      <c r="F280" s="11" t="s">
        <v>548</v>
      </c>
      <c r="H280" s="10">
        <f>'4-Отчет за собствения капитал'!E31</f>
        <v>0</v>
      </c>
    </row>
    <row r="281" spans="1:8">
      <c r="A281" s="3" t="str">
        <f t="shared" si="21"/>
        <v>КОРПОРАЦИЯ ЗА ТЕХНОЛОГИИ И ИНОВАЦИИ АД</v>
      </c>
      <c r="B281" s="3" t="str">
        <f t="shared" si="22"/>
        <v>115086942</v>
      </c>
      <c r="C281" s="8">
        <f t="shared" si="23"/>
        <v>45747</v>
      </c>
      <c r="D281" s="3" t="s">
        <v>551</v>
      </c>
      <c r="E281" s="3">
        <v>3</v>
      </c>
      <c r="F281" s="11" t="s">
        <v>550</v>
      </c>
      <c r="H281" s="10">
        <f>'4-Отчет за собствения капитал'!E32</f>
        <v>0</v>
      </c>
    </row>
    <row r="282" spans="1:8">
      <c r="A282" s="3" t="str">
        <f t="shared" ref="A282:A345" si="24">pdeName</f>
        <v>КОРПОРАЦИЯ ЗА ТЕХНОЛОГИИ И ИНОВАЦИИ АД</v>
      </c>
      <c r="B282" s="3" t="str">
        <f t="shared" ref="B282:B345" si="25">pdeBulstat</f>
        <v>115086942</v>
      </c>
      <c r="C282" s="8">
        <f t="shared" ref="C282:C345" si="26">endDate</f>
        <v>45747</v>
      </c>
      <c r="D282" s="3" t="s">
        <v>553</v>
      </c>
      <c r="E282" s="3">
        <v>3</v>
      </c>
      <c r="F282" s="11" t="s">
        <v>552</v>
      </c>
      <c r="H282" s="10">
        <f>'4-Отчет за собствения капитал'!E33</f>
        <v>0</v>
      </c>
    </row>
    <row r="283" spans="1:8">
      <c r="A283" s="3" t="str">
        <f t="shared" si="24"/>
        <v>КОРПОРАЦИЯ ЗА ТЕХНОЛОГИИ И ИНОВАЦИИ АД</v>
      </c>
      <c r="B283" s="3" t="str">
        <f t="shared" si="25"/>
        <v>115086942</v>
      </c>
      <c r="C283" s="8">
        <f t="shared" si="26"/>
        <v>45747</v>
      </c>
      <c r="D283" s="3" t="s">
        <v>555</v>
      </c>
      <c r="E283" s="3">
        <v>3</v>
      </c>
      <c r="F283" s="11" t="s">
        <v>554</v>
      </c>
      <c r="H283" s="10">
        <f>'4-Отчет за собствения капитал'!E34</f>
        <v>0</v>
      </c>
    </row>
    <row r="284" spans="1:8">
      <c r="A284" s="3" t="str">
        <f t="shared" si="24"/>
        <v>КОРПОРАЦИЯ ЗА ТЕХНОЛОГИИ И ИНОВАЦИИ АД</v>
      </c>
      <c r="B284" s="3" t="str">
        <f t="shared" si="25"/>
        <v>115086942</v>
      </c>
      <c r="C284" s="8">
        <f t="shared" si="26"/>
        <v>45747</v>
      </c>
      <c r="D284" s="3" t="s">
        <v>515</v>
      </c>
      <c r="E284" s="3">
        <v>4</v>
      </c>
      <c r="F284" s="11" t="s">
        <v>514</v>
      </c>
      <c r="H284" s="10">
        <f>'4-Отчет за собствения капитал'!F13</f>
        <v>3325</v>
      </c>
    </row>
    <row r="285" spans="1:8">
      <c r="A285" s="3" t="str">
        <f t="shared" si="24"/>
        <v>КОРПОРАЦИЯ ЗА ТЕХНОЛОГИИ И ИНОВАЦИИ АД</v>
      </c>
      <c r="B285" s="3" t="str">
        <f t="shared" si="25"/>
        <v>115086942</v>
      </c>
      <c r="C285" s="8">
        <f t="shared" si="26"/>
        <v>45747</v>
      </c>
      <c r="D285" s="3" t="s">
        <v>517</v>
      </c>
      <c r="E285" s="3">
        <v>4</v>
      </c>
      <c r="F285" s="11" t="s">
        <v>516</v>
      </c>
      <c r="H285" s="10">
        <f>'4-Отчет за собствения капитал'!F14</f>
        <v>0</v>
      </c>
    </row>
    <row r="286" spans="1:8">
      <c r="A286" s="3" t="str">
        <f t="shared" si="24"/>
        <v>КОРПОРАЦИЯ ЗА ТЕХНОЛОГИИ И ИНОВАЦИИ АД</v>
      </c>
      <c r="B286" s="3" t="str">
        <f t="shared" si="25"/>
        <v>115086942</v>
      </c>
      <c r="C286" s="8">
        <f t="shared" si="26"/>
        <v>45747</v>
      </c>
      <c r="D286" s="3" t="s">
        <v>519</v>
      </c>
      <c r="E286" s="3">
        <v>4</v>
      </c>
      <c r="F286" s="11" t="s">
        <v>518</v>
      </c>
      <c r="H286" s="10">
        <f>'4-Отчет за собствения капитал'!F15</f>
        <v>0</v>
      </c>
    </row>
    <row r="287" spans="1:8">
      <c r="A287" s="3" t="str">
        <f t="shared" si="24"/>
        <v>КОРПОРАЦИЯ ЗА ТЕХНОЛОГИИ И ИНОВАЦИИ АД</v>
      </c>
      <c r="B287" s="3" t="str">
        <f t="shared" si="25"/>
        <v>115086942</v>
      </c>
      <c r="C287" s="8">
        <f t="shared" si="26"/>
        <v>45747</v>
      </c>
      <c r="D287" s="3" t="s">
        <v>521</v>
      </c>
      <c r="E287" s="3">
        <v>4</v>
      </c>
      <c r="F287" s="11" t="s">
        <v>520</v>
      </c>
      <c r="H287" s="10">
        <f>'4-Отчет за собствения капитал'!F16</f>
        <v>0</v>
      </c>
    </row>
    <row r="288" spans="1:8">
      <c r="A288" s="3" t="str">
        <f t="shared" si="24"/>
        <v>КОРПОРАЦИЯ ЗА ТЕХНОЛОГИИ И ИНОВАЦИИ АД</v>
      </c>
      <c r="B288" s="3" t="str">
        <f t="shared" si="25"/>
        <v>115086942</v>
      </c>
      <c r="C288" s="8">
        <f t="shared" si="26"/>
        <v>45747</v>
      </c>
      <c r="D288" s="3" t="s">
        <v>523</v>
      </c>
      <c r="E288" s="3">
        <v>4</v>
      </c>
      <c r="F288" s="11" t="s">
        <v>522</v>
      </c>
      <c r="H288" s="10">
        <f>'4-Отчет за собствения капитал'!F17</f>
        <v>3325</v>
      </c>
    </row>
    <row r="289" spans="1:8">
      <c r="A289" s="3" t="str">
        <f t="shared" si="24"/>
        <v>КОРПОРАЦИЯ ЗА ТЕХНОЛОГИИ И ИНОВАЦИИ АД</v>
      </c>
      <c r="B289" s="3" t="str">
        <f t="shared" si="25"/>
        <v>115086942</v>
      </c>
      <c r="C289" s="8">
        <f t="shared" si="26"/>
        <v>45747</v>
      </c>
      <c r="D289" s="3" t="s">
        <v>525</v>
      </c>
      <c r="E289" s="3">
        <v>4</v>
      </c>
      <c r="F289" s="11" t="s">
        <v>524</v>
      </c>
      <c r="H289" s="10">
        <f>'4-Отчет за собствения капитал'!F18</f>
        <v>0</v>
      </c>
    </row>
    <row r="290" spans="1:8">
      <c r="A290" s="3" t="str">
        <f t="shared" si="24"/>
        <v>КОРПОРАЦИЯ ЗА ТЕХНОЛОГИИ И ИНОВАЦИИ АД</v>
      </c>
      <c r="B290" s="3" t="str">
        <f t="shared" si="25"/>
        <v>115086942</v>
      </c>
      <c r="C290" s="8">
        <f t="shared" si="26"/>
        <v>45747</v>
      </c>
      <c r="D290" s="3" t="s">
        <v>527</v>
      </c>
      <c r="E290" s="3">
        <v>4</v>
      </c>
      <c r="F290" s="11" t="s">
        <v>526</v>
      </c>
      <c r="H290" s="10">
        <f>'4-Отчет за собствения капитал'!F19</f>
        <v>0</v>
      </c>
    </row>
    <row r="291" spans="1:8">
      <c r="A291" s="3" t="str">
        <f t="shared" si="24"/>
        <v>КОРПОРАЦИЯ ЗА ТЕХНОЛОГИИ И ИНОВАЦИИ АД</v>
      </c>
      <c r="B291" s="3" t="str">
        <f t="shared" si="25"/>
        <v>115086942</v>
      </c>
      <c r="C291" s="8">
        <f t="shared" si="26"/>
        <v>45747</v>
      </c>
      <c r="D291" s="3" t="s">
        <v>529</v>
      </c>
      <c r="E291" s="3">
        <v>4</v>
      </c>
      <c r="F291" s="11" t="s">
        <v>528</v>
      </c>
      <c r="H291" s="10">
        <f>'4-Отчет за собствения капитал'!F20</f>
        <v>0</v>
      </c>
    </row>
    <row r="292" spans="1:8">
      <c r="A292" s="3" t="str">
        <f t="shared" si="24"/>
        <v>КОРПОРАЦИЯ ЗА ТЕХНОЛОГИИ И ИНОВАЦИИ АД</v>
      </c>
      <c r="B292" s="3" t="str">
        <f t="shared" si="25"/>
        <v>115086942</v>
      </c>
      <c r="C292" s="8">
        <f t="shared" si="26"/>
        <v>45747</v>
      </c>
      <c r="D292" s="3" t="s">
        <v>531</v>
      </c>
      <c r="E292" s="3">
        <v>4</v>
      </c>
      <c r="F292" s="11" t="s">
        <v>530</v>
      </c>
      <c r="H292" s="10">
        <f>'4-Отчет за собствения капитал'!F21</f>
        <v>0</v>
      </c>
    </row>
    <row r="293" spans="1:8">
      <c r="A293" s="3" t="str">
        <f t="shared" si="24"/>
        <v>КОРПОРАЦИЯ ЗА ТЕХНОЛОГИИ И ИНОВАЦИИ АД</v>
      </c>
      <c r="B293" s="3" t="str">
        <f t="shared" si="25"/>
        <v>115086942</v>
      </c>
      <c r="C293" s="8">
        <f t="shared" si="26"/>
        <v>45747</v>
      </c>
      <c r="D293" s="3" t="s">
        <v>533</v>
      </c>
      <c r="E293" s="3">
        <v>4</v>
      </c>
      <c r="F293" s="11" t="s">
        <v>532</v>
      </c>
      <c r="H293" s="10">
        <f>'4-Отчет за собствения капитал'!F22</f>
        <v>0</v>
      </c>
    </row>
    <row r="294" spans="1:8">
      <c r="A294" s="3" t="str">
        <f t="shared" si="24"/>
        <v>КОРПОРАЦИЯ ЗА ТЕХНОЛОГИИ И ИНОВАЦИИ АД</v>
      </c>
      <c r="B294" s="3" t="str">
        <f t="shared" si="25"/>
        <v>115086942</v>
      </c>
      <c r="C294" s="8">
        <f t="shared" si="26"/>
        <v>45747</v>
      </c>
      <c r="D294" s="3" t="s">
        <v>535</v>
      </c>
      <c r="E294" s="3">
        <v>4</v>
      </c>
      <c r="F294" s="11" t="s">
        <v>534</v>
      </c>
      <c r="H294" s="10">
        <f>'4-Отчет за собствения капитал'!F23</f>
        <v>0</v>
      </c>
    </row>
    <row r="295" spans="1:8">
      <c r="A295" s="3" t="str">
        <f t="shared" si="24"/>
        <v>КОРПОРАЦИЯ ЗА ТЕХНОЛОГИИ И ИНОВАЦИИ АД</v>
      </c>
      <c r="B295" s="3" t="str">
        <f t="shared" si="25"/>
        <v>115086942</v>
      </c>
      <c r="C295" s="8">
        <f t="shared" si="26"/>
        <v>45747</v>
      </c>
      <c r="D295" s="3" t="s">
        <v>537</v>
      </c>
      <c r="E295" s="3">
        <v>4</v>
      </c>
      <c r="F295" s="11" t="s">
        <v>536</v>
      </c>
      <c r="H295" s="10">
        <f>'4-Отчет за собствения капитал'!F24</f>
        <v>0</v>
      </c>
    </row>
    <row r="296" spans="1:8">
      <c r="A296" s="3" t="str">
        <f t="shared" si="24"/>
        <v>КОРПОРАЦИЯ ЗА ТЕХНОЛОГИИ И ИНОВАЦИИ АД</v>
      </c>
      <c r="B296" s="3" t="str">
        <f t="shared" si="25"/>
        <v>115086942</v>
      </c>
      <c r="C296" s="8">
        <f t="shared" si="26"/>
        <v>45747</v>
      </c>
      <c r="D296" s="3" t="s">
        <v>539</v>
      </c>
      <c r="E296" s="3">
        <v>4</v>
      </c>
      <c r="F296" s="11" t="s">
        <v>538</v>
      </c>
      <c r="H296" s="10">
        <f>'4-Отчет за собствения капитал'!F25</f>
        <v>0</v>
      </c>
    </row>
    <row r="297" spans="1:8">
      <c r="A297" s="3" t="str">
        <f t="shared" si="24"/>
        <v>КОРПОРАЦИЯ ЗА ТЕХНОЛОГИИ И ИНОВАЦИИ АД</v>
      </c>
      <c r="B297" s="3" t="str">
        <f t="shared" si="25"/>
        <v>115086942</v>
      </c>
      <c r="C297" s="8">
        <f t="shared" si="26"/>
        <v>45747</v>
      </c>
      <c r="D297" s="3" t="s">
        <v>541</v>
      </c>
      <c r="E297" s="3">
        <v>4</v>
      </c>
      <c r="F297" s="11" t="s">
        <v>540</v>
      </c>
      <c r="H297" s="10">
        <f>'4-Отчет за собствения капитал'!F26</f>
        <v>0</v>
      </c>
    </row>
    <row r="298" spans="1:8">
      <c r="A298" s="3" t="str">
        <f t="shared" si="24"/>
        <v>КОРПОРАЦИЯ ЗА ТЕХНОЛОГИИ И ИНОВАЦИИ АД</v>
      </c>
      <c r="B298" s="3" t="str">
        <f t="shared" si="25"/>
        <v>115086942</v>
      </c>
      <c r="C298" s="8">
        <f t="shared" si="26"/>
        <v>45747</v>
      </c>
      <c r="D298" s="3" t="s">
        <v>542</v>
      </c>
      <c r="E298" s="3">
        <v>4</v>
      </c>
      <c r="F298" s="11" t="s">
        <v>536</v>
      </c>
      <c r="H298" s="10">
        <f>'4-Отчет за собствения капитал'!F27</f>
        <v>0</v>
      </c>
    </row>
    <row r="299" spans="1:8">
      <c r="A299" s="3" t="str">
        <f t="shared" si="24"/>
        <v>КОРПОРАЦИЯ ЗА ТЕХНОЛОГИИ И ИНОВАЦИИ АД</v>
      </c>
      <c r="B299" s="3" t="str">
        <f t="shared" si="25"/>
        <v>115086942</v>
      </c>
      <c r="C299" s="8">
        <f t="shared" si="26"/>
        <v>45747</v>
      </c>
      <c r="D299" s="3" t="s">
        <v>543</v>
      </c>
      <c r="E299" s="3">
        <v>4</v>
      </c>
      <c r="F299" s="11" t="s">
        <v>538</v>
      </c>
      <c r="H299" s="10">
        <f>'4-Отчет за собствения капитал'!F28</f>
        <v>0</v>
      </c>
    </row>
    <row r="300" spans="1:8">
      <c r="A300" s="3" t="str">
        <f t="shared" si="24"/>
        <v>КОРПОРАЦИЯ ЗА ТЕХНОЛОГИИ И ИНОВАЦИИ АД</v>
      </c>
      <c r="B300" s="3" t="str">
        <f t="shared" si="25"/>
        <v>115086942</v>
      </c>
      <c r="C300" s="8">
        <f t="shared" si="26"/>
        <v>45747</v>
      </c>
      <c r="D300" s="3" t="s">
        <v>545</v>
      </c>
      <c r="E300" s="3">
        <v>4</v>
      </c>
      <c r="F300" s="11" t="s">
        <v>544</v>
      </c>
      <c r="H300" s="10">
        <f>'4-Отчет за собствения капитал'!F29</f>
        <v>0</v>
      </c>
    </row>
    <row r="301" spans="1:8">
      <c r="A301" s="3" t="str">
        <f t="shared" si="24"/>
        <v>КОРПОРАЦИЯ ЗА ТЕХНОЛОГИИ И ИНОВАЦИИ АД</v>
      </c>
      <c r="B301" s="3" t="str">
        <f t="shared" si="25"/>
        <v>115086942</v>
      </c>
      <c r="C301" s="8">
        <f t="shared" si="26"/>
        <v>45747</v>
      </c>
      <c r="D301" s="3" t="s">
        <v>547</v>
      </c>
      <c r="E301" s="3">
        <v>4</v>
      </c>
      <c r="F301" s="11" t="s">
        <v>546</v>
      </c>
      <c r="H301" s="10">
        <f>'4-Отчет за собствения капитал'!F30</f>
        <v>0</v>
      </c>
    </row>
    <row r="302" spans="1:8">
      <c r="A302" s="3" t="str">
        <f t="shared" si="24"/>
        <v>КОРПОРАЦИЯ ЗА ТЕХНОЛОГИИ И ИНОВАЦИИ АД</v>
      </c>
      <c r="B302" s="3" t="str">
        <f t="shared" si="25"/>
        <v>115086942</v>
      </c>
      <c r="C302" s="8">
        <f t="shared" si="26"/>
        <v>45747</v>
      </c>
      <c r="D302" s="3" t="s">
        <v>549</v>
      </c>
      <c r="E302" s="3">
        <v>4</v>
      </c>
      <c r="F302" s="11" t="s">
        <v>548</v>
      </c>
      <c r="H302" s="10">
        <f>'4-Отчет за собствения капитал'!F31</f>
        <v>3325</v>
      </c>
    </row>
    <row r="303" spans="1:8">
      <c r="A303" s="3" t="str">
        <f t="shared" si="24"/>
        <v>КОРПОРАЦИЯ ЗА ТЕХНОЛОГИИ И ИНОВАЦИИ АД</v>
      </c>
      <c r="B303" s="3" t="str">
        <f t="shared" si="25"/>
        <v>115086942</v>
      </c>
      <c r="C303" s="8">
        <f t="shared" si="26"/>
        <v>45747</v>
      </c>
      <c r="D303" s="3" t="s">
        <v>551</v>
      </c>
      <c r="E303" s="3">
        <v>4</v>
      </c>
      <c r="F303" s="11" t="s">
        <v>550</v>
      </c>
      <c r="H303" s="10">
        <f>'4-Отчет за собствения капитал'!F32</f>
        <v>0</v>
      </c>
    </row>
    <row r="304" spans="1:8">
      <c r="A304" s="3" t="str">
        <f t="shared" si="24"/>
        <v>КОРПОРАЦИЯ ЗА ТЕХНОЛОГИИ И ИНОВАЦИИ АД</v>
      </c>
      <c r="B304" s="3" t="str">
        <f t="shared" si="25"/>
        <v>115086942</v>
      </c>
      <c r="C304" s="8">
        <f t="shared" si="26"/>
        <v>45747</v>
      </c>
      <c r="D304" s="3" t="s">
        <v>553</v>
      </c>
      <c r="E304" s="3">
        <v>4</v>
      </c>
      <c r="F304" s="11" t="s">
        <v>552</v>
      </c>
      <c r="H304" s="10">
        <f>'4-Отчет за собствения капитал'!F33</f>
        <v>0</v>
      </c>
    </row>
    <row r="305" spans="1:8">
      <c r="A305" s="3" t="str">
        <f t="shared" si="24"/>
        <v>КОРПОРАЦИЯ ЗА ТЕХНОЛОГИИ И ИНОВАЦИИ АД</v>
      </c>
      <c r="B305" s="3" t="str">
        <f t="shared" si="25"/>
        <v>115086942</v>
      </c>
      <c r="C305" s="8">
        <f t="shared" si="26"/>
        <v>45747</v>
      </c>
      <c r="D305" s="3" t="s">
        <v>555</v>
      </c>
      <c r="E305" s="3">
        <v>4</v>
      </c>
      <c r="F305" s="11" t="s">
        <v>554</v>
      </c>
      <c r="H305" s="10">
        <f>'4-Отчет за собствения капитал'!F34</f>
        <v>3325</v>
      </c>
    </row>
    <row r="306" spans="1:8">
      <c r="A306" s="3" t="str">
        <f t="shared" si="24"/>
        <v>КОРПОРАЦИЯ ЗА ТЕХНОЛОГИИ И ИНОВАЦИИ АД</v>
      </c>
      <c r="B306" s="3" t="str">
        <f t="shared" si="25"/>
        <v>115086942</v>
      </c>
      <c r="C306" s="8">
        <f t="shared" si="26"/>
        <v>45747</v>
      </c>
      <c r="D306" s="3" t="s">
        <v>515</v>
      </c>
      <c r="E306" s="3">
        <v>5</v>
      </c>
      <c r="F306" s="11" t="s">
        <v>514</v>
      </c>
      <c r="H306" s="10">
        <f>'4-Отчет за собствения капитал'!G13</f>
        <v>0</v>
      </c>
    </row>
    <row r="307" spans="1:8">
      <c r="A307" s="3" t="str">
        <f t="shared" si="24"/>
        <v>КОРПОРАЦИЯ ЗА ТЕХНОЛОГИИ И ИНОВАЦИИ АД</v>
      </c>
      <c r="B307" s="3" t="str">
        <f t="shared" si="25"/>
        <v>115086942</v>
      </c>
      <c r="C307" s="8">
        <f t="shared" si="26"/>
        <v>45747</v>
      </c>
      <c r="D307" s="3" t="s">
        <v>517</v>
      </c>
      <c r="E307" s="3">
        <v>5</v>
      </c>
      <c r="F307" s="11" t="s">
        <v>516</v>
      </c>
      <c r="H307" s="10">
        <f>'4-Отчет за собствения капитал'!G14</f>
        <v>0</v>
      </c>
    </row>
    <row r="308" spans="1:8">
      <c r="A308" s="3" t="str">
        <f t="shared" si="24"/>
        <v>КОРПОРАЦИЯ ЗА ТЕХНОЛОГИИ И ИНОВАЦИИ АД</v>
      </c>
      <c r="B308" s="3" t="str">
        <f t="shared" si="25"/>
        <v>115086942</v>
      </c>
      <c r="C308" s="8">
        <f t="shared" si="26"/>
        <v>45747</v>
      </c>
      <c r="D308" s="3" t="s">
        <v>519</v>
      </c>
      <c r="E308" s="3">
        <v>5</v>
      </c>
      <c r="F308" s="11" t="s">
        <v>518</v>
      </c>
      <c r="H308" s="10">
        <f>'4-Отчет за собствения капитал'!G15</f>
        <v>0</v>
      </c>
    </row>
    <row r="309" spans="1:8">
      <c r="A309" s="3" t="str">
        <f t="shared" si="24"/>
        <v>КОРПОРАЦИЯ ЗА ТЕХНОЛОГИИ И ИНОВАЦИИ АД</v>
      </c>
      <c r="B309" s="3" t="str">
        <f t="shared" si="25"/>
        <v>115086942</v>
      </c>
      <c r="C309" s="8">
        <f t="shared" si="26"/>
        <v>45747</v>
      </c>
      <c r="D309" s="3" t="s">
        <v>521</v>
      </c>
      <c r="E309" s="3">
        <v>5</v>
      </c>
      <c r="F309" s="11" t="s">
        <v>520</v>
      </c>
      <c r="H309" s="10">
        <f>'4-Отчет за собствения капитал'!G16</f>
        <v>0</v>
      </c>
    </row>
    <row r="310" spans="1:8">
      <c r="A310" s="3" t="str">
        <f t="shared" si="24"/>
        <v>КОРПОРАЦИЯ ЗА ТЕХНОЛОГИИ И ИНОВАЦИИ АД</v>
      </c>
      <c r="B310" s="3" t="str">
        <f t="shared" si="25"/>
        <v>115086942</v>
      </c>
      <c r="C310" s="8">
        <f t="shared" si="26"/>
        <v>45747</v>
      </c>
      <c r="D310" s="3" t="s">
        <v>523</v>
      </c>
      <c r="E310" s="3">
        <v>5</v>
      </c>
      <c r="F310" s="11" t="s">
        <v>522</v>
      </c>
      <c r="H310" s="10">
        <f>'4-Отчет за собствения капитал'!G17</f>
        <v>0</v>
      </c>
    </row>
    <row r="311" spans="1:8">
      <c r="A311" s="3" t="str">
        <f t="shared" si="24"/>
        <v>КОРПОРАЦИЯ ЗА ТЕХНОЛОГИИ И ИНОВАЦИИ АД</v>
      </c>
      <c r="B311" s="3" t="str">
        <f t="shared" si="25"/>
        <v>115086942</v>
      </c>
      <c r="C311" s="8">
        <f t="shared" si="26"/>
        <v>45747</v>
      </c>
      <c r="D311" s="3" t="s">
        <v>525</v>
      </c>
      <c r="E311" s="3">
        <v>5</v>
      </c>
      <c r="F311" s="11" t="s">
        <v>524</v>
      </c>
      <c r="H311" s="10">
        <f>'4-Отчет за собствения капитал'!G18</f>
        <v>0</v>
      </c>
    </row>
    <row r="312" spans="1:8">
      <c r="A312" s="3" t="str">
        <f t="shared" si="24"/>
        <v>КОРПОРАЦИЯ ЗА ТЕХНОЛОГИИ И ИНОВАЦИИ АД</v>
      </c>
      <c r="B312" s="3" t="str">
        <f t="shared" si="25"/>
        <v>115086942</v>
      </c>
      <c r="C312" s="8">
        <f t="shared" si="26"/>
        <v>45747</v>
      </c>
      <c r="D312" s="3" t="s">
        <v>527</v>
      </c>
      <c r="E312" s="3">
        <v>5</v>
      </c>
      <c r="F312" s="11" t="s">
        <v>526</v>
      </c>
      <c r="H312" s="10">
        <f>'4-Отчет за собствения капитал'!G19</f>
        <v>0</v>
      </c>
    </row>
    <row r="313" spans="1:8">
      <c r="A313" s="3" t="str">
        <f t="shared" si="24"/>
        <v>КОРПОРАЦИЯ ЗА ТЕХНОЛОГИИ И ИНОВАЦИИ АД</v>
      </c>
      <c r="B313" s="3" t="str">
        <f t="shared" si="25"/>
        <v>115086942</v>
      </c>
      <c r="C313" s="8">
        <f t="shared" si="26"/>
        <v>45747</v>
      </c>
      <c r="D313" s="3" t="s">
        <v>529</v>
      </c>
      <c r="E313" s="3">
        <v>5</v>
      </c>
      <c r="F313" s="11" t="s">
        <v>528</v>
      </c>
      <c r="H313" s="10">
        <f>'4-Отчет за собствения капитал'!G20</f>
        <v>0</v>
      </c>
    </row>
    <row r="314" spans="1:8">
      <c r="A314" s="3" t="str">
        <f t="shared" si="24"/>
        <v>КОРПОРАЦИЯ ЗА ТЕХНОЛОГИИ И ИНОВАЦИИ АД</v>
      </c>
      <c r="B314" s="3" t="str">
        <f t="shared" si="25"/>
        <v>115086942</v>
      </c>
      <c r="C314" s="8">
        <f t="shared" si="26"/>
        <v>45747</v>
      </c>
      <c r="D314" s="3" t="s">
        <v>531</v>
      </c>
      <c r="E314" s="3">
        <v>5</v>
      </c>
      <c r="F314" s="11" t="s">
        <v>530</v>
      </c>
      <c r="H314" s="10">
        <f>'4-Отчет за собствения капитал'!G21</f>
        <v>0</v>
      </c>
    </row>
    <row r="315" spans="1:8">
      <c r="A315" s="3" t="str">
        <f t="shared" si="24"/>
        <v>КОРПОРАЦИЯ ЗА ТЕХНОЛОГИИ И ИНОВАЦИИ АД</v>
      </c>
      <c r="B315" s="3" t="str">
        <f t="shared" si="25"/>
        <v>115086942</v>
      </c>
      <c r="C315" s="8">
        <f t="shared" si="26"/>
        <v>45747</v>
      </c>
      <c r="D315" s="3" t="s">
        <v>533</v>
      </c>
      <c r="E315" s="3">
        <v>5</v>
      </c>
      <c r="F315" s="11" t="s">
        <v>532</v>
      </c>
      <c r="H315" s="10">
        <f>'4-Отчет за собствения капитал'!G22</f>
        <v>0</v>
      </c>
    </row>
    <row r="316" spans="1:8">
      <c r="A316" s="3" t="str">
        <f t="shared" si="24"/>
        <v>КОРПОРАЦИЯ ЗА ТЕХНОЛОГИИ И ИНОВАЦИИ АД</v>
      </c>
      <c r="B316" s="3" t="str">
        <f t="shared" si="25"/>
        <v>115086942</v>
      </c>
      <c r="C316" s="8">
        <f t="shared" si="26"/>
        <v>45747</v>
      </c>
      <c r="D316" s="3" t="s">
        <v>535</v>
      </c>
      <c r="E316" s="3">
        <v>5</v>
      </c>
      <c r="F316" s="11" t="s">
        <v>534</v>
      </c>
      <c r="H316" s="10">
        <f>'4-Отчет за собствения капитал'!G23</f>
        <v>0</v>
      </c>
    </row>
    <row r="317" spans="1:8">
      <c r="A317" s="3" t="str">
        <f t="shared" si="24"/>
        <v>КОРПОРАЦИЯ ЗА ТЕХНОЛОГИИ И ИНОВАЦИИ АД</v>
      </c>
      <c r="B317" s="3" t="str">
        <f t="shared" si="25"/>
        <v>115086942</v>
      </c>
      <c r="C317" s="8">
        <f t="shared" si="26"/>
        <v>45747</v>
      </c>
      <c r="D317" s="3" t="s">
        <v>537</v>
      </c>
      <c r="E317" s="3">
        <v>5</v>
      </c>
      <c r="F317" s="11" t="s">
        <v>536</v>
      </c>
      <c r="H317" s="10">
        <f>'4-Отчет за собствения капитал'!G24</f>
        <v>0</v>
      </c>
    </row>
    <row r="318" spans="1:8">
      <c r="A318" s="3" t="str">
        <f t="shared" si="24"/>
        <v>КОРПОРАЦИЯ ЗА ТЕХНОЛОГИИ И ИНОВАЦИИ АД</v>
      </c>
      <c r="B318" s="3" t="str">
        <f t="shared" si="25"/>
        <v>115086942</v>
      </c>
      <c r="C318" s="8">
        <f t="shared" si="26"/>
        <v>45747</v>
      </c>
      <c r="D318" s="3" t="s">
        <v>539</v>
      </c>
      <c r="E318" s="3">
        <v>5</v>
      </c>
      <c r="F318" s="11" t="s">
        <v>538</v>
      </c>
      <c r="H318" s="10">
        <f>'4-Отчет за собствения капитал'!G25</f>
        <v>0</v>
      </c>
    </row>
    <row r="319" spans="1:8">
      <c r="A319" s="3" t="str">
        <f t="shared" si="24"/>
        <v>КОРПОРАЦИЯ ЗА ТЕХНОЛОГИИ И ИНОВАЦИИ АД</v>
      </c>
      <c r="B319" s="3" t="str">
        <f t="shared" si="25"/>
        <v>115086942</v>
      </c>
      <c r="C319" s="8">
        <f t="shared" si="26"/>
        <v>45747</v>
      </c>
      <c r="D319" s="3" t="s">
        <v>541</v>
      </c>
      <c r="E319" s="3">
        <v>5</v>
      </c>
      <c r="F319" s="11" t="s">
        <v>540</v>
      </c>
      <c r="H319" s="10">
        <f>'4-Отчет за собствения капитал'!G26</f>
        <v>0</v>
      </c>
    </row>
    <row r="320" spans="1:8">
      <c r="A320" s="3" t="str">
        <f t="shared" si="24"/>
        <v>КОРПОРАЦИЯ ЗА ТЕХНОЛОГИИ И ИНОВАЦИИ АД</v>
      </c>
      <c r="B320" s="3" t="str">
        <f t="shared" si="25"/>
        <v>115086942</v>
      </c>
      <c r="C320" s="8">
        <f t="shared" si="26"/>
        <v>45747</v>
      </c>
      <c r="D320" s="3" t="s">
        <v>542</v>
      </c>
      <c r="E320" s="3">
        <v>5</v>
      </c>
      <c r="F320" s="11" t="s">
        <v>536</v>
      </c>
      <c r="H320" s="10">
        <f>'4-Отчет за собствения капитал'!G27</f>
        <v>0</v>
      </c>
    </row>
    <row r="321" spans="1:8">
      <c r="A321" s="3" t="str">
        <f t="shared" si="24"/>
        <v>КОРПОРАЦИЯ ЗА ТЕХНОЛОГИИ И ИНОВАЦИИ АД</v>
      </c>
      <c r="B321" s="3" t="str">
        <f t="shared" si="25"/>
        <v>115086942</v>
      </c>
      <c r="C321" s="8">
        <f t="shared" si="26"/>
        <v>45747</v>
      </c>
      <c r="D321" s="3" t="s">
        <v>543</v>
      </c>
      <c r="E321" s="3">
        <v>5</v>
      </c>
      <c r="F321" s="11" t="s">
        <v>538</v>
      </c>
      <c r="H321" s="10">
        <f>'4-Отчет за собствения капитал'!G28</f>
        <v>0</v>
      </c>
    </row>
    <row r="322" spans="1:8">
      <c r="A322" s="3" t="str">
        <f t="shared" si="24"/>
        <v>КОРПОРАЦИЯ ЗА ТЕХНОЛОГИИ И ИНОВАЦИИ АД</v>
      </c>
      <c r="B322" s="3" t="str">
        <f t="shared" si="25"/>
        <v>115086942</v>
      </c>
      <c r="C322" s="8">
        <f t="shared" si="26"/>
        <v>45747</v>
      </c>
      <c r="D322" s="3" t="s">
        <v>545</v>
      </c>
      <c r="E322" s="3">
        <v>5</v>
      </c>
      <c r="F322" s="11" t="s">
        <v>544</v>
      </c>
      <c r="H322" s="10">
        <f>'4-Отчет за собствения капитал'!G29</f>
        <v>0</v>
      </c>
    </row>
    <row r="323" spans="1:8">
      <c r="A323" s="3" t="str">
        <f t="shared" si="24"/>
        <v>КОРПОРАЦИЯ ЗА ТЕХНОЛОГИИ И ИНОВАЦИИ АД</v>
      </c>
      <c r="B323" s="3" t="str">
        <f t="shared" si="25"/>
        <v>115086942</v>
      </c>
      <c r="C323" s="8">
        <f t="shared" si="26"/>
        <v>45747</v>
      </c>
      <c r="D323" s="3" t="s">
        <v>547</v>
      </c>
      <c r="E323" s="3">
        <v>5</v>
      </c>
      <c r="F323" s="11" t="s">
        <v>546</v>
      </c>
      <c r="H323" s="10">
        <f>'4-Отчет за собствения капитал'!G30</f>
        <v>0</v>
      </c>
    </row>
    <row r="324" spans="1:8">
      <c r="A324" s="3" t="str">
        <f t="shared" si="24"/>
        <v>КОРПОРАЦИЯ ЗА ТЕХНОЛОГИИ И ИНОВАЦИИ АД</v>
      </c>
      <c r="B324" s="3" t="str">
        <f t="shared" si="25"/>
        <v>115086942</v>
      </c>
      <c r="C324" s="8">
        <f t="shared" si="26"/>
        <v>45747</v>
      </c>
      <c r="D324" s="3" t="s">
        <v>549</v>
      </c>
      <c r="E324" s="3">
        <v>5</v>
      </c>
      <c r="F324" s="11" t="s">
        <v>548</v>
      </c>
      <c r="H324" s="10">
        <f>'4-Отчет за собствения капитал'!G31</f>
        <v>0</v>
      </c>
    </row>
    <row r="325" spans="1:8">
      <c r="A325" s="3" t="str">
        <f t="shared" si="24"/>
        <v>КОРПОРАЦИЯ ЗА ТЕХНОЛОГИИ И ИНОВАЦИИ АД</v>
      </c>
      <c r="B325" s="3" t="str">
        <f t="shared" si="25"/>
        <v>115086942</v>
      </c>
      <c r="C325" s="8">
        <f t="shared" si="26"/>
        <v>45747</v>
      </c>
      <c r="D325" s="3" t="s">
        <v>551</v>
      </c>
      <c r="E325" s="3">
        <v>5</v>
      </c>
      <c r="F325" s="11" t="s">
        <v>550</v>
      </c>
      <c r="H325" s="10">
        <f>'4-Отчет за собствения капитал'!G32</f>
        <v>0</v>
      </c>
    </row>
    <row r="326" spans="1:8">
      <c r="A326" s="3" t="str">
        <f t="shared" si="24"/>
        <v>КОРПОРАЦИЯ ЗА ТЕХНОЛОГИИ И ИНОВАЦИИ АД</v>
      </c>
      <c r="B326" s="3" t="str">
        <f t="shared" si="25"/>
        <v>115086942</v>
      </c>
      <c r="C326" s="8">
        <f t="shared" si="26"/>
        <v>45747</v>
      </c>
      <c r="D326" s="3" t="s">
        <v>553</v>
      </c>
      <c r="E326" s="3">
        <v>5</v>
      </c>
      <c r="F326" s="11" t="s">
        <v>552</v>
      </c>
      <c r="H326" s="10">
        <f>'4-Отчет за собствения капитал'!G33</f>
        <v>0</v>
      </c>
    </row>
    <row r="327" spans="1:8">
      <c r="A327" s="3" t="str">
        <f t="shared" si="24"/>
        <v>КОРПОРАЦИЯ ЗА ТЕХНОЛОГИИ И ИНОВАЦИИ АД</v>
      </c>
      <c r="B327" s="3" t="str">
        <f t="shared" si="25"/>
        <v>115086942</v>
      </c>
      <c r="C327" s="8">
        <f t="shared" si="26"/>
        <v>45747</v>
      </c>
      <c r="D327" s="3" t="s">
        <v>555</v>
      </c>
      <c r="E327" s="3">
        <v>5</v>
      </c>
      <c r="F327" s="11" t="s">
        <v>554</v>
      </c>
      <c r="H327" s="10">
        <f>'4-Отчет за собствения капитал'!G34</f>
        <v>0</v>
      </c>
    </row>
    <row r="328" spans="1:8">
      <c r="A328" s="3" t="str">
        <f t="shared" si="24"/>
        <v>КОРПОРАЦИЯ ЗА ТЕХНОЛОГИИ И ИНОВАЦИИ АД</v>
      </c>
      <c r="B328" s="3" t="str">
        <f t="shared" si="25"/>
        <v>115086942</v>
      </c>
      <c r="C328" s="8">
        <f t="shared" si="26"/>
        <v>45747</v>
      </c>
      <c r="D328" s="3" t="s">
        <v>515</v>
      </c>
      <c r="E328" s="3">
        <v>6</v>
      </c>
      <c r="F328" s="11" t="s">
        <v>514</v>
      </c>
      <c r="H328" s="10">
        <f>'4-Отчет за собствения капитал'!H13</f>
        <v>2314</v>
      </c>
    </row>
    <row r="329" spans="1:8">
      <c r="A329" s="3" t="str">
        <f t="shared" si="24"/>
        <v>КОРПОРАЦИЯ ЗА ТЕХНОЛОГИИ И ИНОВАЦИИ АД</v>
      </c>
      <c r="B329" s="3" t="str">
        <f t="shared" si="25"/>
        <v>115086942</v>
      </c>
      <c r="C329" s="8">
        <f t="shared" si="26"/>
        <v>45747</v>
      </c>
      <c r="D329" s="3" t="s">
        <v>517</v>
      </c>
      <c r="E329" s="3">
        <v>6</v>
      </c>
      <c r="F329" s="11" t="s">
        <v>516</v>
      </c>
      <c r="H329" s="10">
        <f>'4-Отчет за собствения капитал'!H14</f>
        <v>0</v>
      </c>
    </row>
    <row r="330" spans="1:8">
      <c r="A330" s="3" t="str">
        <f t="shared" si="24"/>
        <v>КОРПОРАЦИЯ ЗА ТЕХНОЛОГИИ И ИНОВАЦИИ АД</v>
      </c>
      <c r="B330" s="3" t="str">
        <f t="shared" si="25"/>
        <v>115086942</v>
      </c>
      <c r="C330" s="8">
        <f t="shared" si="26"/>
        <v>45747</v>
      </c>
      <c r="D330" s="3" t="s">
        <v>519</v>
      </c>
      <c r="E330" s="3">
        <v>6</v>
      </c>
      <c r="F330" s="11" t="s">
        <v>518</v>
      </c>
      <c r="H330" s="10">
        <f>'4-Отчет за собствения капитал'!H15</f>
        <v>0</v>
      </c>
    </row>
    <row r="331" spans="1:8">
      <c r="A331" s="3" t="str">
        <f t="shared" si="24"/>
        <v>КОРПОРАЦИЯ ЗА ТЕХНОЛОГИИ И ИНОВАЦИИ АД</v>
      </c>
      <c r="B331" s="3" t="str">
        <f t="shared" si="25"/>
        <v>115086942</v>
      </c>
      <c r="C331" s="8">
        <f t="shared" si="26"/>
        <v>45747</v>
      </c>
      <c r="D331" s="3" t="s">
        <v>521</v>
      </c>
      <c r="E331" s="3">
        <v>6</v>
      </c>
      <c r="F331" s="11" t="s">
        <v>520</v>
      </c>
      <c r="H331" s="10">
        <f>'4-Отчет за собствения капитал'!H16</f>
        <v>0</v>
      </c>
    </row>
    <row r="332" spans="1:8">
      <c r="A332" s="3" t="str">
        <f t="shared" si="24"/>
        <v>КОРПОРАЦИЯ ЗА ТЕХНОЛОГИИ И ИНОВАЦИИ АД</v>
      </c>
      <c r="B332" s="3" t="str">
        <f t="shared" si="25"/>
        <v>115086942</v>
      </c>
      <c r="C332" s="8">
        <f t="shared" si="26"/>
        <v>45747</v>
      </c>
      <c r="D332" s="3" t="s">
        <v>523</v>
      </c>
      <c r="E332" s="3">
        <v>6</v>
      </c>
      <c r="F332" s="11" t="s">
        <v>522</v>
      </c>
      <c r="H332" s="10">
        <f>'4-Отчет за собствения капитал'!H17</f>
        <v>2314</v>
      </c>
    </row>
    <row r="333" spans="1:8">
      <c r="A333" s="3" t="str">
        <f t="shared" si="24"/>
        <v>КОРПОРАЦИЯ ЗА ТЕХНОЛОГИИ И ИНОВАЦИИ АД</v>
      </c>
      <c r="B333" s="3" t="str">
        <f t="shared" si="25"/>
        <v>115086942</v>
      </c>
      <c r="C333" s="8">
        <f t="shared" si="26"/>
        <v>45747</v>
      </c>
      <c r="D333" s="3" t="s">
        <v>525</v>
      </c>
      <c r="E333" s="3">
        <v>6</v>
      </c>
      <c r="F333" s="11" t="s">
        <v>524</v>
      </c>
      <c r="H333" s="10">
        <f>'4-Отчет за собствения капитал'!H18</f>
        <v>0</v>
      </c>
    </row>
    <row r="334" spans="1:8">
      <c r="A334" s="3" t="str">
        <f t="shared" si="24"/>
        <v>КОРПОРАЦИЯ ЗА ТЕХНОЛОГИИ И ИНОВАЦИИ АД</v>
      </c>
      <c r="B334" s="3" t="str">
        <f t="shared" si="25"/>
        <v>115086942</v>
      </c>
      <c r="C334" s="8">
        <f t="shared" si="26"/>
        <v>45747</v>
      </c>
      <c r="D334" s="3" t="s">
        <v>527</v>
      </c>
      <c r="E334" s="3">
        <v>6</v>
      </c>
      <c r="F334" s="11" t="s">
        <v>526</v>
      </c>
      <c r="H334" s="10">
        <f>'4-Отчет за собствения капитал'!H19</f>
        <v>0</v>
      </c>
    </row>
    <row r="335" spans="1:8">
      <c r="A335" s="3" t="str">
        <f t="shared" si="24"/>
        <v>КОРПОРАЦИЯ ЗА ТЕХНОЛОГИИ И ИНОВАЦИИ АД</v>
      </c>
      <c r="B335" s="3" t="str">
        <f t="shared" si="25"/>
        <v>115086942</v>
      </c>
      <c r="C335" s="8">
        <f t="shared" si="26"/>
        <v>45747</v>
      </c>
      <c r="D335" s="3" t="s">
        <v>529</v>
      </c>
      <c r="E335" s="3">
        <v>6</v>
      </c>
      <c r="F335" s="11" t="s">
        <v>528</v>
      </c>
      <c r="H335" s="10">
        <f>'4-Отчет за собствения капитал'!H20</f>
        <v>0</v>
      </c>
    </row>
    <row r="336" spans="1:8">
      <c r="A336" s="3" t="str">
        <f t="shared" si="24"/>
        <v>КОРПОРАЦИЯ ЗА ТЕХНОЛОГИИ И ИНОВАЦИИ АД</v>
      </c>
      <c r="B336" s="3" t="str">
        <f t="shared" si="25"/>
        <v>115086942</v>
      </c>
      <c r="C336" s="8">
        <f t="shared" si="26"/>
        <v>45747</v>
      </c>
      <c r="D336" s="3" t="s">
        <v>531</v>
      </c>
      <c r="E336" s="3">
        <v>6</v>
      </c>
      <c r="F336" s="11" t="s">
        <v>530</v>
      </c>
      <c r="H336" s="10">
        <f>'4-Отчет за собствения капитал'!H21</f>
        <v>0</v>
      </c>
    </row>
    <row r="337" spans="1:8">
      <c r="A337" s="3" t="str">
        <f t="shared" si="24"/>
        <v>КОРПОРАЦИЯ ЗА ТЕХНОЛОГИИ И ИНОВАЦИИ АД</v>
      </c>
      <c r="B337" s="3" t="str">
        <f t="shared" si="25"/>
        <v>115086942</v>
      </c>
      <c r="C337" s="8">
        <f t="shared" si="26"/>
        <v>45747</v>
      </c>
      <c r="D337" s="3" t="s">
        <v>533</v>
      </c>
      <c r="E337" s="3">
        <v>6</v>
      </c>
      <c r="F337" s="11" t="s">
        <v>532</v>
      </c>
      <c r="H337" s="10">
        <f>'4-Отчет за собствения капитал'!H22</f>
        <v>0</v>
      </c>
    </row>
    <row r="338" spans="1:8">
      <c r="A338" s="3" t="str">
        <f t="shared" si="24"/>
        <v>КОРПОРАЦИЯ ЗА ТЕХНОЛОГИИ И ИНОВАЦИИ АД</v>
      </c>
      <c r="B338" s="3" t="str">
        <f t="shared" si="25"/>
        <v>115086942</v>
      </c>
      <c r="C338" s="8">
        <f t="shared" si="26"/>
        <v>45747</v>
      </c>
      <c r="D338" s="3" t="s">
        <v>535</v>
      </c>
      <c r="E338" s="3">
        <v>6</v>
      </c>
      <c r="F338" s="11" t="s">
        <v>534</v>
      </c>
      <c r="H338" s="10">
        <f>'4-Отчет за собствения капитал'!H23</f>
        <v>0</v>
      </c>
    </row>
    <row r="339" spans="1:8">
      <c r="A339" s="3" t="str">
        <f t="shared" si="24"/>
        <v>КОРПОРАЦИЯ ЗА ТЕХНОЛОГИИ И ИНОВАЦИИ АД</v>
      </c>
      <c r="B339" s="3" t="str">
        <f t="shared" si="25"/>
        <v>115086942</v>
      </c>
      <c r="C339" s="8">
        <f t="shared" si="26"/>
        <v>45747</v>
      </c>
      <c r="D339" s="3" t="s">
        <v>537</v>
      </c>
      <c r="E339" s="3">
        <v>6</v>
      </c>
      <c r="F339" s="11" t="s">
        <v>536</v>
      </c>
      <c r="H339" s="10">
        <f>'4-Отчет за собствения капитал'!H24</f>
        <v>0</v>
      </c>
    </row>
    <row r="340" spans="1:8">
      <c r="A340" s="3" t="str">
        <f t="shared" si="24"/>
        <v>КОРПОРАЦИЯ ЗА ТЕХНОЛОГИИ И ИНОВАЦИИ АД</v>
      </c>
      <c r="B340" s="3" t="str">
        <f t="shared" si="25"/>
        <v>115086942</v>
      </c>
      <c r="C340" s="8">
        <f t="shared" si="26"/>
        <v>45747</v>
      </c>
      <c r="D340" s="3" t="s">
        <v>539</v>
      </c>
      <c r="E340" s="3">
        <v>6</v>
      </c>
      <c r="F340" s="11" t="s">
        <v>538</v>
      </c>
      <c r="H340" s="10">
        <f>'4-Отчет за собствения капитал'!H25</f>
        <v>0</v>
      </c>
    </row>
    <row r="341" spans="1:8">
      <c r="A341" s="3" t="str">
        <f t="shared" si="24"/>
        <v>КОРПОРАЦИЯ ЗА ТЕХНОЛОГИИ И ИНОВАЦИИ АД</v>
      </c>
      <c r="B341" s="3" t="str">
        <f t="shared" si="25"/>
        <v>115086942</v>
      </c>
      <c r="C341" s="8">
        <f t="shared" si="26"/>
        <v>45747</v>
      </c>
      <c r="D341" s="3" t="s">
        <v>541</v>
      </c>
      <c r="E341" s="3">
        <v>6</v>
      </c>
      <c r="F341" s="11" t="s">
        <v>540</v>
      </c>
      <c r="H341" s="10">
        <f>'4-Отчет за собствения капитал'!H26</f>
        <v>0</v>
      </c>
    </row>
    <row r="342" spans="1:8">
      <c r="A342" s="3" t="str">
        <f t="shared" si="24"/>
        <v>КОРПОРАЦИЯ ЗА ТЕХНОЛОГИИ И ИНОВАЦИИ АД</v>
      </c>
      <c r="B342" s="3" t="str">
        <f t="shared" si="25"/>
        <v>115086942</v>
      </c>
      <c r="C342" s="8">
        <f t="shared" si="26"/>
        <v>45747</v>
      </c>
      <c r="D342" s="3" t="s">
        <v>542</v>
      </c>
      <c r="E342" s="3">
        <v>6</v>
      </c>
      <c r="F342" s="11" t="s">
        <v>536</v>
      </c>
      <c r="H342" s="10">
        <f>'4-Отчет за собствения капитал'!H27</f>
        <v>0</v>
      </c>
    </row>
    <row r="343" spans="1:8">
      <c r="A343" s="3" t="str">
        <f t="shared" si="24"/>
        <v>КОРПОРАЦИЯ ЗА ТЕХНОЛОГИИ И ИНОВАЦИИ АД</v>
      </c>
      <c r="B343" s="3" t="str">
        <f t="shared" si="25"/>
        <v>115086942</v>
      </c>
      <c r="C343" s="8">
        <f t="shared" si="26"/>
        <v>45747</v>
      </c>
      <c r="D343" s="3" t="s">
        <v>543</v>
      </c>
      <c r="E343" s="3">
        <v>6</v>
      </c>
      <c r="F343" s="11" t="s">
        <v>538</v>
      </c>
      <c r="H343" s="10">
        <f>'4-Отчет за собствения капитал'!H28</f>
        <v>0</v>
      </c>
    </row>
    <row r="344" spans="1:8">
      <c r="A344" s="3" t="str">
        <f t="shared" si="24"/>
        <v>КОРПОРАЦИЯ ЗА ТЕХНОЛОГИИ И ИНОВАЦИИ АД</v>
      </c>
      <c r="B344" s="3" t="str">
        <f t="shared" si="25"/>
        <v>115086942</v>
      </c>
      <c r="C344" s="8">
        <f t="shared" si="26"/>
        <v>45747</v>
      </c>
      <c r="D344" s="3" t="s">
        <v>545</v>
      </c>
      <c r="E344" s="3">
        <v>6</v>
      </c>
      <c r="F344" s="11" t="s">
        <v>544</v>
      </c>
      <c r="H344" s="10">
        <f>'4-Отчет за собствения капитал'!H29</f>
        <v>0</v>
      </c>
    </row>
    <row r="345" spans="1:8">
      <c r="A345" s="3" t="str">
        <f t="shared" si="24"/>
        <v>КОРПОРАЦИЯ ЗА ТЕХНОЛОГИИ И ИНОВАЦИИ АД</v>
      </c>
      <c r="B345" s="3" t="str">
        <f t="shared" si="25"/>
        <v>115086942</v>
      </c>
      <c r="C345" s="8">
        <f t="shared" si="26"/>
        <v>45747</v>
      </c>
      <c r="D345" s="3" t="s">
        <v>547</v>
      </c>
      <c r="E345" s="3">
        <v>6</v>
      </c>
      <c r="F345" s="11" t="s">
        <v>546</v>
      </c>
      <c r="H345" s="10">
        <f>'4-Отчет за собствения капитал'!H30</f>
        <v>0</v>
      </c>
    </row>
    <row r="346" spans="1:8">
      <c r="A346" s="3" t="str">
        <f t="shared" ref="A346:A409" si="27">pdeName</f>
        <v>КОРПОРАЦИЯ ЗА ТЕХНОЛОГИИ И ИНОВАЦИИ АД</v>
      </c>
      <c r="B346" s="3" t="str">
        <f t="shared" ref="B346:B409" si="28">pdeBulstat</f>
        <v>115086942</v>
      </c>
      <c r="C346" s="8">
        <f t="shared" ref="C346:C409" si="29">endDate</f>
        <v>45747</v>
      </c>
      <c r="D346" s="3" t="s">
        <v>549</v>
      </c>
      <c r="E346" s="3">
        <v>6</v>
      </c>
      <c r="F346" s="11" t="s">
        <v>548</v>
      </c>
      <c r="H346" s="10">
        <f>'4-Отчет за собствения капитал'!H31</f>
        <v>2314</v>
      </c>
    </row>
    <row r="347" spans="1:8">
      <c r="A347" s="3" t="str">
        <f t="shared" si="27"/>
        <v>КОРПОРАЦИЯ ЗА ТЕХНОЛОГИИ И ИНОВАЦИИ АД</v>
      </c>
      <c r="B347" s="3" t="str">
        <f t="shared" si="28"/>
        <v>115086942</v>
      </c>
      <c r="C347" s="8">
        <f t="shared" si="29"/>
        <v>45747</v>
      </c>
      <c r="D347" s="3" t="s">
        <v>551</v>
      </c>
      <c r="E347" s="3">
        <v>6</v>
      </c>
      <c r="F347" s="11" t="s">
        <v>550</v>
      </c>
      <c r="H347" s="10">
        <f>'4-Отчет за собствения капитал'!H32</f>
        <v>0</v>
      </c>
    </row>
    <row r="348" spans="1:8">
      <c r="A348" s="3" t="str">
        <f t="shared" si="27"/>
        <v>КОРПОРАЦИЯ ЗА ТЕХНОЛОГИИ И ИНОВАЦИИ АД</v>
      </c>
      <c r="B348" s="3" t="str">
        <f t="shared" si="28"/>
        <v>115086942</v>
      </c>
      <c r="C348" s="8">
        <f t="shared" si="29"/>
        <v>45747</v>
      </c>
      <c r="D348" s="3" t="s">
        <v>553</v>
      </c>
      <c r="E348" s="3">
        <v>6</v>
      </c>
      <c r="F348" s="11" t="s">
        <v>552</v>
      </c>
      <c r="H348" s="10">
        <f>'4-Отчет за собствения капитал'!H33</f>
        <v>0</v>
      </c>
    </row>
    <row r="349" spans="1:8">
      <c r="A349" s="3" t="str">
        <f t="shared" si="27"/>
        <v>КОРПОРАЦИЯ ЗА ТЕХНОЛОГИИ И ИНОВАЦИИ АД</v>
      </c>
      <c r="B349" s="3" t="str">
        <f t="shared" si="28"/>
        <v>115086942</v>
      </c>
      <c r="C349" s="8">
        <f t="shared" si="29"/>
        <v>45747</v>
      </c>
      <c r="D349" s="3" t="s">
        <v>555</v>
      </c>
      <c r="E349" s="3">
        <v>6</v>
      </c>
      <c r="F349" s="11" t="s">
        <v>554</v>
      </c>
      <c r="H349" s="10">
        <f>'4-Отчет за собствения капитал'!H34</f>
        <v>2314</v>
      </c>
    </row>
    <row r="350" spans="1:8">
      <c r="A350" s="3" t="str">
        <f t="shared" si="27"/>
        <v>КОРПОРАЦИЯ ЗА ТЕХНОЛОГИИ И ИНОВАЦИИ АД</v>
      </c>
      <c r="B350" s="3" t="str">
        <f t="shared" si="28"/>
        <v>115086942</v>
      </c>
      <c r="C350" s="8">
        <f t="shared" si="29"/>
        <v>45747</v>
      </c>
      <c r="D350" s="3" t="s">
        <v>515</v>
      </c>
      <c r="E350" s="3">
        <v>7</v>
      </c>
      <c r="F350" s="11" t="s">
        <v>514</v>
      </c>
      <c r="H350" s="10">
        <f>'4-Отчет за собствения капитал'!I13</f>
        <v>2794</v>
      </c>
    </row>
    <row r="351" spans="1:8">
      <c r="A351" s="3" t="str">
        <f t="shared" si="27"/>
        <v>КОРПОРАЦИЯ ЗА ТЕХНОЛОГИИ И ИНОВАЦИИ АД</v>
      </c>
      <c r="B351" s="3" t="str">
        <f t="shared" si="28"/>
        <v>115086942</v>
      </c>
      <c r="C351" s="8">
        <f t="shared" si="29"/>
        <v>45747</v>
      </c>
      <c r="D351" s="3" t="s">
        <v>517</v>
      </c>
      <c r="E351" s="3">
        <v>7</v>
      </c>
      <c r="F351" s="11" t="s">
        <v>516</v>
      </c>
      <c r="H351" s="10">
        <f>'4-Отчет за собствения капитал'!I14</f>
        <v>0</v>
      </c>
    </row>
    <row r="352" spans="1:8">
      <c r="A352" s="3" t="str">
        <f t="shared" si="27"/>
        <v>КОРПОРАЦИЯ ЗА ТЕХНОЛОГИИ И ИНОВАЦИИ АД</v>
      </c>
      <c r="B352" s="3" t="str">
        <f t="shared" si="28"/>
        <v>115086942</v>
      </c>
      <c r="C352" s="8">
        <f t="shared" si="29"/>
        <v>45747</v>
      </c>
      <c r="D352" s="3" t="s">
        <v>519</v>
      </c>
      <c r="E352" s="3">
        <v>7</v>
      </c>
      <c r="F352" s="11" t="s">
        <v>518</v>
      </c>
      <c r="H352" s="10">
        <f>'4-Отчет за собствения капитал'!I15</f>
        <v>0</v>
      </c>
    </row>
    <row r="353" spans="1:8">
      <c r="A353" s="3" t="str">
        <f t="shared" si="27"/>
        <v>КОРПОРАЦИЯ ЗА ТЕХНОЛОГИИ И ИНОВАЦИИ АД</v>
      </c>
      <c r="B353" s="3" t="str">
        <f t="shared" si="28"/>
        <v>115086942</v>
      </c>
      <c r="C353" s="8">
        <f t="shared" si="29"/>
        <v>45747</v>
      </c>
      <c r="D353" s="3" t="s">
        <v>521</v>
      </c>
      <c r="E353" s="3">
        <v>7</v>
      </c>
      <c r="F353" s="11" t="s">
        <v>520</v>
      </c>
      <c r="H353" s="10">
        <f>'4-Отчет за собствения капитал'!I16</f>
        <v>0</v>
      </c>
    </row>
    <row r="354" spans="1:8">
      <c r="A354" s="3" t="str">
        <f t="shared" si="27"/>
        <v>КОРПОРАЦИЯ ЗА ТЕХНОЛОГИИ И ИНОВАЦИИ АД</v>
      </c>
      <c r="B354" s="3" t="str">
        <f t="shared" si="28"/>
        <v>115086942</v>
      </c>
      <c r="C354" s="8">
        <f t="shared" si="29"/>
        <v>45747</v>
      </c>
      <c r="D354" s="3" t="s">
        <v>523</v>
      </c>
      <c r="E354" s="3">
        <v>7</v>
      </c>
      <c r="F354" s="11" t="s">
        <v>522</v>
      </c>
      <c r="H354" s="10">
        <f>'4-Отчет за собствения капитал'!I17</f>
        <v>2794</v>
      </c>
    </row>
    <row r="355" spans="1:8">
      <c r="A355" s="3" t="str">
        <f t="shared" si="27"/>
        <v>КОРПОРАЦИЯ ЗА ТЕХНОЛОГИИ И ИНОВАЦИИ АД</v>
      </c>
      <c r="B355" s="3" t="str">
        <f t="shared" si="28"/>
        <v>115086942</v>
      </c>
      <c r="C355" s="8">
        <f t="shared" si="29"/>
        <v>45747</v>
      </c>
      <c r="D355" s="3" t="s">
        <v>525</v>
      </c>
      <c r="E355" s="3">
        <v>7</v>
      </c>
      <c r="F355" s="11" t="s">
        <v>524</v>
      </c>
      <c r="H355" s="10">
        <f>'4-Отчет за собствения капитал'!I18</f>
        <v>0</v>
      </c>
    </row>
    <row r="356" spans="1:8">
      <c r="A356" s="3" t="str">
        <f t="shared" si="27"/>
        <v>КОРПОРАЦИЯ ЗА ТЕХНОЛОГИИ И ИНОВАЦИИ АД</v>
      </c>
      <c r="B356" s="3" t="str">
        <f t="shared" si="28"/>
        <v>115086942</v>
      </c>
      <c r="C356" s="8">
        <f t="shared" si="29"/>
        <v>45747</v>
      </c>
      <c r="D356" s="3" t="s">
        <v>527</v>
      </c>
      <c r="E356" s="3">
        <v>7</v>
      </c>
      <c r="F356" s="11" t="s">
        <v>526</v>
      </c>
      <c r="H356" s="10">
        <f>'4-Отчет за собствения капитал'!I19</f>
        <v>0</v>
      </c>
    </row>
    <row r="357" spans="1:8">
      <c r="A357" s="3" t="str">
        <f t="shared" si="27"/>
        <v>КОРПОРАЦИЯ ЗА ТЕХНОЛОГИИ И ИНОВАЦИИ АД</v>
      </c>
      <c r="B357" s="3" t="str">
        <f t="shared" si="28"/>
        <v>115086942</v>
      </c>
      <c r="C357" s="8">
        <f t="shared" si="29"/>
        <v>45747</v>
      </c>
      <c r="D357" s="3" t="s">
        <v>529</v>
      </c>
      <c r="E357" s="3">
        <v>7</v>
      </c>
      <c r="F357" s="11" t="s">
        <v>528</v>
      </c>
      <c r="H357" s="10">
        <f>'4-Отчет за собствения капитал'!I20</f>
        <v>0</v>
      </c>
    </row>
    <row r="358" spans="1:8">
      <c r="A358" s="3" t="str">
        <f t="shared" si="27"/>
        <v>КОРПОРАЦИЯ ЗА ТЕХНОЛОГИИ И ИНОВАЦИИ АД</v>
      </c>
      <c r="B358" s="3" t="str">
        <f t="shared" si="28"/>
        <v>115086942</v>
      </c>
      <c r="C358" s="8">
        <f t="shared" si="29"/>
        <v>45747</v>
      </c>
      <c r="D358" s="3" t="s">
        <v>531</v>
      </c>
      <c r="E358" s="3">
        <v>7</v>
      </c>
      <c r="F358" s="11" t="s">
        <v>530</v>
      </c>
      <c r="H358" s="10">
        <f>'4-Отчет за собствения капитал'!I21</f>
        <v>0</v>
      </c>
    </row>
    <row r="359" spans="1:8">
      <c r="A359" s="3" t="str">
        <f t="shared" si="27"/>
        <v>КОРПОРАЦИЯ ЗА ТЕХНОЛОГИИ И ИНОВАЦИИ АД</v>
      </c>
      <c r="B359" s="3" t="str">
        <f t="shared" si="28"/>
        <v>115086942</v>
      </c>
      <c r="C359" s="8">
        <f t="shared" si="29"/>
        <v>45747</v>
      </c>
      <c r="D359" s="3" t="s">
        <v>533</v>
      </c>
      <c r="E359" s="3">
        <v>7</v>
      </c>
      <c r="F359" s="11" t="s">
        <v>532</v>
      </c>
      <c r="H359" s="10">
        <f>'4-Отчет за собствения капитал'!I22</f>
        <v>0</v>
      </c>
    </row>
    <row r="360" spans="1:8">
      <c r="A360" s="3" t="str">
        <f t="shared" si="27"/>
        <v>КОРПОРАЦИЯ ЗА ТЕХНОЛОГИИ И ИНОВАЦИИ АД</v>
      </c>
      <c r="B360" s="3" t="str">
        <f t="shared" si="28"/>
        <v>115086942</v>
      </c>
      <c r="C360" s="8">
        <f t="shared" si="29"/>
        <v>45747</v>
      </c>
      <c r="D360" s="3" t="s">
        <v>535</v>
      </c>
      <c r="E360" s="3">
        <v>7</v>
      </c>
      <c r="F360" s="11" t="s">
        <v>534</v>
      </c>
      <c r="H360" s="10">
        <f>'4-Отчет за собствения капитал'!I23</f>
        <v>0</v>
      </c>
    </row>
    <row r="361" spans="1:8">
      <c r="A361" s="3" t="str">
        <f t="shared" si="27"/>
        <v>КОРПОРАЦИЯ ЗА ТЕХНОЛОГИИ И ИНОВАЦИИ АД</v>
      </c>
      <c r="B361" s="3" t="str">
        <f t="shared" si="28"/>
        <v>115086942</v>
      </c>
      <c r="C361" s="8">
        <f t="shared" si="29"/>
        <v>45747</v>
      </c>
      <c r="D361" s="3" t="s">
        <v>537</v>
      </c>
      <c r="E361" s="3">
        <v>7</v>
      </c>
      <c r="F361" s="11" t="s">
        <v>536</v>
      </c>
      <c r="H361" s="10">
        <f>'4-Отчет за собствения капитал'!I24</f>
        <v>0</v>
      </c>
    </row>
    <row r="362" spans="1:8">
      <c r="A362" s="3" t="str">
        <f t="shared" si="27"/>
        <v>КОРПОРАЦИЯ ЗА ТЕХНОЛОГИИ И ИНОВАЦИИ АД</v>
      </c>
      <c r="B362" s="3" t="str">
        <f t="shared" si="28"/>
        <v>115086942</v>
      </c>
      <c r="C362" s="8">
        <f t="shared" si="29"/>
        <v>45747</v>
      </c>
      <c r="D362" s="3" t="s">
        <v>539</v>
      </c>
      <c r="E362" s="3">
        <v>7</v>
      </c>
      <c r="F362" s="11" t="s">
        <v>538</v>
      </c>
      <c r="H362" s="10">
        <f>'4-Отчет за собствения капитал'!I25</f>
        <v>0</v>
      </c>
    </row>
    <row r="363" spans="1:8">
      <c r="A363" s="3" t="str">
        <f t="shared" si="27"/>
        <v>КОРПОРАЦИЯ ЗА ТЕХНОЛОГИИ И ИНОВАЦИИ АД</v>
      </c>
      <c r="B363" s="3" t="str">
        <f t="shared" si="28"/>
        <v>115086942</v>
      </c>
      <c r="C363" s="8">
        <f t="shared" si="29"/>
        <v>45747</v>
      </c>
      <c r="D363" s="3" t="s">
        <v>541</v>
      </c>
      <c r="E363" s="3">
        <v>7</v>
      </c>
      <c r="F363" s="11" t="s">
        <v>540</v>
      </c>
      <c r="H363" s="10">
        <f>'4-Отчет за собствения капитал'!I26</f>
        <v>0</v>
      </c>
    </row>
    <row r="364" spans="1:8">
      <c r="A364" s="3" t="str">
        <f t="shared" si="27"/>
        <v>КОРПОРАЦИЯ ЗА ТЕХНОЛОГИИ И ИНОВАЦИИ АД</v>
      </c>
      <c r="B364" s="3" t="str">
        <f t="shared" si="28"/>
        <v>115086942</v>
      </c>
      <c r="C364" s="8">
        <f t="shared" si="29"/>
        <v>45747</v>
      </c>
      <c r="D364" s="3" t="s">
        <v>542</v>
      </c>
      <c r="E364" s="3">
        <v>7</v>
      </c>
      <c r="F364" s="11" t="s">
        <v>536</v>
      </c>
      <c r="H364" s="10">
        <f>'4-Отчет за собствения капитал'!I27</f>
        <v>0</v>
      </c>
    </row>
    <row r="365" spans="1:8">
      <c r="A365" s="3" t="str">
        <f t="shared" si="27"/>
        <v>КОРПОРАЦИЯ ЗА ТЕХНОЛОГИИ И ИНОВАЦИИ АД</v>
      </c>
      <c r="B365" s="3" t="str">
        <f t="shared" si="28"/>
        <v>115086942</v>
      </c>
      <c r="C365" s="8">
        <f t="shared" si="29"/>
        <v>45747</v>
      </c>
      <c r="D365" s="3" t="s">
        <v>543</v>
      </c>
      <c r="E365" s="3">
        <v>7</v>
      </c>
      <c r="F365" s="11" t="s">
        <v>538</v>
      </c>
      <c r="H365" s="10">
        <f>'4-Отчет за собствения капитал'!I28</f>
        <v>0</v>
      </c>
    </row>
    <row r="366" spans="1:8">
      <c r="A366" s="3" t="str">
        <f t="shared" si="27"/>
        <v>КОРПОРАЦИЯ ЗА ТЕХНОЛОГИИ И ИНОВАЦИИ АД</v>
      </c>
      <c r="B366" s="3" t="str">
        <f t="shared" si="28"/>
        <v>115086942</v>
      </c>
      <c r="C366" s="8">
        <f t="shared" si="29"/>
        <v>45747</v>
      </c>
      <c r="D366" s="3" t="s">
        <v>545</v>
      </c>
      <c r="E366" s="3">
        <v>7</v>
      </c>
      <c r="F366" s="11" t="s">
        <v>544</v>
      </c>
      <c r="H366" s="10">
        <f>'4-Отчет за собствения капитал'!I29</f>
        <v>0</v>
      </c>
    </row>
    <row r="367" spans="1:8">
      <c r="A367" s="3" t="str">
        <f t="shared" si="27"/>
        <v>КОРПОРАЦИЯ ЗА ТЕХНОЛОГИИ И ИНОВАЦИИ АД</v>
      </c>
      <c r="B367" s="3" t="str">
        <f t="shared" si="28"/>
        <v>115086942</v>
      </c>
      <c r="C367" s="8">
        <f t="shared" si="29"/>
        <v>45747</v>
      </c>
      <c r="D367" s="3" t="s">
        <v>547</v>
      </c>
      <c r="E367" s="3">
        <v>7</v>
      </c>
      <c r="F367" s="11" t="s">
        <v>546</v>
      </c>
      <c r="H367" s="10">
        <f>'4-Отчет за собствения капитал'!I30</f>
        <v>5</v>
      </c>
    </row>
    <row r="368" spans="1:8">
      <c r="A368" s="3" t="str">
        <f t="shared" si="27"/>
        <v>КОРПОРАЦИЯ ЗА ТЕХНОЛОГИИ И ИНОВАЦИИ АД</v>
      </c>
      <c r="B368" s="3" t="str">
        <f t="shared" si="28"/>
        <v>115086942</v>
      </c>
      <c r="C368" s="8">
        <f t="shared" si="29"/>
        <v>45747</v>
      </c>
      <c r="D368" s="3" t="s">
        <v>549</v>
      </c>
      <c r="E368" s="3">
        <v>7</v>
      </c>
      <c r="F368" s="11" t="s">
        <v>548</v>
      </c>
      <c r="H368" s="10">
        <f>'4-Отчет за собствения капитал'!I31</f>
        <v>2799</v>
      </c>
    </row>
    <row r="369" spans="1:8">
      <c r="A369" s="3" t="str">
        <f t="shared" si="27"/>
        <v>КОРПОРАЦИЯ ЗА ТЕХНОЛОГИИ И ИНОВАЦИИ АД</v>
      </c>
      <c r="B369" s="3" t="str">
        <f t="shared" si="28"/>
        <v>115086942</v>
      </c>
      <c r="C369" s="8">
        <f t="shared" si="29"/>
        <v>45747</v>
      </c>
      <c r="D369" s="3" t="s">
        <v>551</v>
      </c>
      <c r="E369" s="3">
        <v>7</v>
      </c>
      <c r="F369" s="11" t="s">
        <v>550</v>
      </c>
      <c r="H369" s="10">
        <f>'4-Отчет за собствения капитал'!I32</f>
        <v>0</v>
      </c>
    </row>
    <row r="370" spans="1:8">
      <c r="A370" s="3" t="str">
        <f t="shared" si="27"/>
        <v>КОРПОРАЦИЯ ЗА ТЕХНОЛОГИИ И ИНОВАЦИИ АД</v>
      </c>
      <c r="B370" s="3" t="str">
        <f t="shared" si="28"/>
        <v>115086942</v>
      </c>
      <c r="C370" s="8">
        <f t="shared" si="29"/>
        <v>45747</v>
      </c>
      <c r="D370" s="3" t="s">
        <v>553</v>
      </c>
      <c r="E370" s="3">
        <v>7</v>
      </c>
      <c r="F370" s="11" t="s">
        <v>552</v>
      </c>
      <c r="H370" s="10">
        <f>'4-Отчет за собствения капитал'!I33</f>
        <v>0</v>
      </c>
    </row>
    <row r="371" spans="1:8">
      <c r="A371" s="3" t="str">
        <f t="shared" si="27"/>
        <v>КОРПОРАЦИЯ ЗА ТЕХНОЛОГИИ И ИНОВАЦИИ АД</v>
      </c>
      <c r="B371" s="3" t="str">
        <f t="shared" si="28"/>
        <v>115086942</v>
      </c>
      <c r="C371" s="8">
        <f t="shared" si="29"/>
        <v>45747</v>
      </c>
      <c r="D371" s="3" t="s">
        <v>555</v>
      </c>
      <c r="E371" s="3">
        <v>7</v>
      </c>
      <c r="F371" s="11" t="s">
        <v>554</v>
      </c>
      <c r="H371" s="10">
        <f>'4-Отчет за собствения капитал'!I34</f>
        <v>2799</v>
      </c>
    </row>
    <row r="372" spans="1:8">
      <c r="A372" s="3" t="str">
        <f t="shared" si="27"/>
        <v>КОРПОРАЦИЯ ЗА ТЕХНОЛОГИИ И ИНОВАЦИИ АД</v>
      </c>
      <c r="B372" s="3" t="str">
        <f t="shared" si="28"/>
        <v>115086942</v>
      </c>
      <c r="C372" s="8">
        <f t="shared" si="29"/>
        <v>45747</v>
      </c>
      <c r="D372" s="3" t="s">
        <v>515</v>
      </c>
      <c r="E372" s="3">
        <v>8</v>
      </c>
      <c r="F372" s="11" t="s">
        <v>514</v>
      </c>
      <c r="H372" s="10">
        <f>'4-Отчет за собствения капитал'!J13</f>
        <v>-10624</v>
      </c>
    </row>
    <row r="373" spans="1:8">
      <c r="A373" s="3" t="str">
        <f t="shared" si="27"/>
        <v>КОРПОРАЦИЯ ЗА ТЕХНОЛОГИИ И ИНОВАЦИИ АД</v>
      </c>
      <c r="B373" s="3" t="str">
        <f t="shared" si="28"/>
        <v>115086942</v>
      </c>
      <c r="C373" s="8">
        <f t="shared" si="29"/>
        <v>45747</v>
      </c>
      <c r="D373" s="3" t="s">
        <v>517</v>
      </c>
      <c r="E373" s="3">
        <v>8</v>
      </c>
      <c r="F373" s="11" t="s">
        <v>516</v>
      </c>
      <c r="H373" s="10">
        <f>'4-Отчет за собствения капитал'!J14</f>
        <v>0</v>
      </c>
    </row>
    <row r="374" spans="1:8">
      <c r="A374" s="3" t="str">
        <f t="shared" si="27"/>
        <v>КОРПОРАЦИЯ ЗА ТЕХНОЛОГИИ И ИНОВАЦИИ АД</v>
      </c>
      <c r="B374" s="3" t="str">
        <f t="shared" si="28"/>
        <v>115086942</v>
      </c>
      <c r="C374" s="8">
        <f t="shared" si="29"/>
        <v>45747</v>
      </c>
      <c r="D374" s="3" t="s">
        <v>519</v>
      </c>
      <c r="E374" s="3">
        <v>8</v>
      </c>
      <c r="F374" s="11" t="s">
        <v>518</v>
      </c>
      <c r="H374" s="10">
        <f>'4-Отчет за собствения капитал'!J15</f>
        <v>0</v>
      </c>
    </row>
    <row r="375" spans="1:8">
      <c r="A375" s="3" t="str">
        <f t="shared" si="27"/>
        <v>КОРПОРАЦИЯ ЗА ТЕХНОЛОГИИ И ИНОВАЦИИ АД</v>
      </c>
      <c r="B375" s="3" t="str">
        <f t="shared" si="28"/>
        <v>115086942</v>
      </c>
      <c r="C375" s="8">
        <f t="shared" si="29"/>
        <v>45747</v>
      </c>
      <c r="D375" s="3" t="s">
        <v>521</v>
      </c>
      <c r="E375" s="3">
        <v>8</v>
      </c>
      <c r="F375" s="11" t="s">
        <v>520</v>
      </c>
      <c r="H375" s="10">
        <f>'4-Отчет за собствения капитал'!J16</f>
        <v>0</v>
      </c>
    </row>
    <row r="376" spans="1:8">
      <c r="A376" s="3" t="str">
        <f t="shared" si="27"/>
        <v>КОРПОРАЦИЯ ЗА ТЕХНОЛОГИИ И ИНОВАЦИИ АД</v>
      </c>
      <c r="B376" s="3" t="str">
        <f t="shared" si="28"/>
        <v>115086942</v>
      </c>
      <c r="C376" s="8">
        <f t="shared" si="29"/>
        <v>45747</v>
      </c>
      <c r="D376" s="3" t="s">
        <v>523</v>
      </c>
      <c r="E376" s="3">
        <v>8</v>
      </c>
      <c r="F376" s="11" t="s">
        <v>522</v>
      </c>
      <c r="H376" s="10">
        <f>'4-Отчет за собствения капитал'!J17</f>
        <v>-10624</v>
      </c>
    </row>
    <row r="377" spans="1:8">
      <c r="A377" s="3" t="str">
        <f t="shared" si="27"/>
        <v>КОРПОРАЦИЯ ЗА ТЕХНОЛОГИИ И ИНОВАЦИИ АД</v>
      </c>
      <c r="B377" s="3" t="str">
        <f t="shared" si="28"/>
        <v>115086942</v>
      </c>
      <c r="C377" s="8">
        <f t="shared" si="29"/>
        <v>45747</v>
      </c>
      <c r="D377" s="3" t="s">
        <v>525</v>
      </c>
      <c r="E377" s="3">
        <v>8</v>
      </c>
      <c r="F377" s="11" t="s">
        <v>524</v>
      </c>
      <c r="H377" s="10">
        <f>'4-Отчет за собствения капитал'!J18</f>
        <v>-211</v>
      </c>
    </row>
    <row r="378" spans="1:8">
      <c r="A378" s="3" t="str">
        <f t="shared" si="27"/>
        <v>КОРПОРАЦИЯ ЗА ТЕХНОЛОГИИ И ИНОВАЦИИ АД</v>
      </c>
      <c r="B378" s="3" t="str">
        <f t="shared" si="28"/>
        <v>115086942</v>
      </c>
      <c r="C378" s="8">
        <f t="shared" si="29"/>
        <v>45747</v>
      </c>
      <c r="D378" s="3" t="s">
        <v>527</v>
      </c>
      <c r="E378" s="3">
        <v>8</v>
      </c>
      <c r="F378" s="11" t="s">
        <v>526</v>
      </c>
      <c r="H378" s="10">
        <f>'4-Отчет за собствения капитал'!J19</f>
        <v>0</v>
      </c>
    </row>
    <row r="379" spans="1:8">
      <c r="A379" s="3" t="str">
        <f t="shared" si="27"/>
        <v>КОРПОРАЦИЯ ЗА ТЕХНОЛОГИИ И ИНОВАЦИИ АД</v>
      </c>
      <c r="B379" s="3" t="str">
        <f t="shared" si="28"/>
        <v>115086942</v>
      </c>
      <c r="C379" s="8">
        <f t="shared" si="29"/>
        <v>45747</v>
      </c>
      <c r="D379" s="3" t="s">
        <v>529</v>
      </c>
      <c r="E379" s="3">
        <v>8</v>
      </c>
      <c r="F379" s="11" t="s">
        <v>528</v>
      </c>
      <c r="H379" s="10">
        <f>'4-Отчет за собствения капитал'!J20</f>
        <v>0</v>
      </c>
    </row>
    <row r="380" spans="1:8">
      <c r="A380" s="3" t="str">
        <f t="shared" si="27"/>
        <v>КОРПОРАЦИЯ ЗА ТЕХНОЛОГИИ И ИНОВАЦИИ АД</v>
      </c>
      <c r="B380" s="3" t="str">
        <f t="shared" si="28"/>
        <v>115086942</v>
      </c>
      <c r="C380" s="8">
        <f t="shared" si="29"/>
        <v>45747</v>
      </c>
      <c r="D380" s="3" t="s">
        <v>531</v>
      </c>
      <c r="E380" s="3">
        <v>8</v>
      </c>
      <c r="F380" s="11" t="s">
        <v>530</v>
      </c>
      <c r="H380" s="10">
        <f>'4-Отчет за собствения капитал'!J21</f>
        <v>0</v>
      </c>
    </row>
    <row r="381" spans="1:8">
      <c r="A381" s="3" t="str">
        <f t="shared" si="27"/>
        <v>КОРПОРАЦИЯ ЗА ТЕХНОЛОГИИ И ИНОВАЦИИ АД</v>
      </c>
      <c r="B381" s="3" t="str">
        <f t="shared" si="28"/>
        <v>115086942</v>
      </c>
      <c r="C381" s="8">
        <f t="shared" si="29"/>
        <v>45747</v>
      </c>
      <c r="D381" s="3" t="s">
        <v>533</v>
      </c>
      <c r="E381" s="3">
        <v>8</v>
      </c>
      <c r="F381" s="11" t="s">
        <v>532</v>
      </c>
      <c r="H381" s="10">
        <f>'4-Отчет за собствения капитал'!J22</f>
        <v>0</v>
      </c>
    </row>
    <row r="382" spans="1:8">
      <c r="A382" s="3" t="str">
        <f t="shared" si="27"/>
        <v>КОРПОРАЦИЯ ЗА ТЕХНОЛОГИИ И ИНОВАЦИИ АД</v>
      </c>
      <c r="B382" s="3" t="str">
        <f t="shared" si="28"/>
        <v>115086942</v>
      </c>
      <c r="C382" s="8">
        <f t="shared" si="29"/>
        <v>45747</v>
      </c>
      <c r="D382" s="3" t="s">
        <v>535</v>
      </c>
      <c r="E382" s="3">
        <v>8</v>
      </c>
      <c r="F382" s="11" t="s">
        <v>534</v>
      </c>
      <c r="H382" s="10">
        <f>'4-Отчет за собствения капитал'!J23</f>
        <v>0</v>
      </c>
    </row>
    <row r="383" spans="1:8">
      <c r="A383" s="3" t="str">
        <f t="shared" si="27"/>
        <v>КОРПОРАЦИЯ ЗА ТЕХНОЛОГИИ И ИНОВАЦИИ АД</v>
      </c>
      <c r="B383" s="3" t="str">
        <f t="shared" si="28"/>
        <v>115086942</v>
      </c>
      <c r="C383" s="8">
        <f t="shared" si="29"/>
        <v>45747</v>
      </c>
      <c r="D383" s="3" t="s">
        <v>537</v>
      </c>
      <c r="E383" s="3">
        <v>8</v>
      </c>
      <c r="F383" s="11" t="s">
        <v>536</v>
      </c>
      <c r="H383" s="10">
        <f>'4-Отчет за собствения капитал'!J24</f>
        <v>0</v>
      </c>
    </row>
    <row r="384" spans="1:8">
      <c r="A384" s="3" t="str">
        <f t="shared" si="27"/>
        <v>КОРПОРАЦИЯ ЗА ТЕХНОЛОГИИ И ИНОВАЦИИ АД</v>
      </c>
      <c r="B384" s="3" t="str">
        <f t="shared" si="28"/>
        <v>115086942</v>
      </c>
      <c r="C384" s="8">
        <f t="shared" si="29"/>
        <v>45747</v>
      </c>
      <c r="D384" s="3" t="s">
        <v>539</v>
      </c>
      <c r="E384" s="3">
        <v>8</v>
      </c>
      <c r="F384" s="11" t="s">
        <v>538</v>
      </c>
      <c r="H384" s="10">
        <f>'4-Отчет за собствения капитал'!J25</f>
        <v>0</v>
      </c>
    </row>
    <row r="385" spans="1:8">
      <c r="A385" s="3" t="str">
        <f t="shared" si="27"/>
        <v>КОРПОРАЦИЯ ЗА ТЕХНОЛОГИИ И ИНОВАЦИИ АД</v>
      </c>
      <c r="B385" s="3" t="str">
        <f t="shared" si="28"/>
        <v>115086942</v>
      </c>
      <c r="C385" s="8">
        <f t="shared" si="29"/>
        <v>45747</v>
      </c>
      <c r="D385" s="3" t="s">
        <v>541</v>
      </c>
      <c r="E385" s="3">
        <v>8</v>
      </c>
      <c r="F385" s="11" t="s">
        <v>540</v>
      </c>
      <c r="H385" s="10">
        <f>'4-Отчет за собствения капитал'!J26</f>
        <v>0</v>
      </c>
    </row>
    <row r="386" spans="1:8">
      <c r="A386" s="3" t="str">
        <f t="shared" si="27"/>
        <v>КОРПОРАЦИЯ ЗА ТЕХНОЛОГИИ И ИНОВАЦИИ АД</v>
      </c>
      <c r="B386" s="3" t="str">
        <f t="shared" si="28"/>
        <v>115086942</v>
      </c>
      <c r="C386" s="8">
        <f t="shared" si="29"/>
        <v>45747</v>
      </c>
      <c r="D386" s="3" t="s">
        <v>542</v>
      </c>
      <c r="E386" s="3">
        <v>8</v>
      </c>
      <c r="F386" s="11" t="s">
        <v>536</v>
      </c>
      <c r="H386" s="10">
        <f>'4-Отчет за собствения капитал'!J27</f>
        <v>0</v>
      </c>
    </row>
    <row r="387" spans="1:8">
      <c r="A387" s="3" t="str">
        <f t="shared" si="27"/>
        <v>КОРПОРАЦИЯ ЗА ТЕХНОЛОГИИ И ИНОВАЦИИ АД</v>
      </c>
      <c r="B387" s="3" t="str">
        <f t="shared" si="28"/>
        <v>115086942</v>
      </c>
      <c r="C387" s="8">
        <f t="shared" si="29"/>
        <v>45747</v>
      </c>
      <c r="D387" s="3" t="s">
        <v>543</v>
      </c>
      <c r="E387" s="3">
        <v>8</v>
      </c>
      <c r="F387" s="11" t="s">
        <v>538</v>
      </c>
      <c r="H387" s="10">
        <f>'4-Отчет за собствения капитал'!J28</f>
        <v>0</v>
      </c>
    </row>
    <row r="388" spans="1:8">
      <c r="A388" s="3" t="str">
        <f t="shared" si="27"/>
        <v>КОРПОРАЦИЯ ЗА ТЕХНОЛОГИИ И ИНОВАЦИИ АД</v>
      </c>
      <c r="B388" s="3" t="str">
        <f t="shared" si="28"/>
        <v>115086942</v>
      </c>
      <c r="C388" s="8">
        <f t="shared" si="29"/>
        <v>45747</v>
      </c>
      <c r="D388" s="3" t="s">
        <v>545</v>
      </c>
      <c r="E388" s="3">
        <v>8</v>
      </c>
      <c r="F388" s="11" t="s">
        <v>544</v>
      </c>
      <c r="H388" s="10">
        <f>'4-Отчет за собствения капитал'!J29</f>
        <v>0</v>
      </c>
    </row>
    <row r="389" spans="1:8">
      <c r="A389" s="3" t="str">
        <f t="shared" si="27"/>
        <v>КОРПОРАЦИЯ ЗА ТЕХНОЛОГИИ И ИНОВАЦИИ АД</v>
      </c>
      <c r="B389" s="3" t="str">
        <f t="shared" si="28"/>
        <v>115086942</v>
      </c>
      <c r="C389" s="8">
        <f t="shared" si="29"/>
        <v>45747</v>
      </c>
      <c r="D389" s="3" t="s">
        <v>547</v>
      </c>
      <c r="E389" s="3">
        <v>8</v>
      </c>
      <c r="F389" s="11" t="s">
        <v>546</v>
      </c>
      <c r="H389" s="10">
        <f>'4-Отчет за собствения капитал'!J30</f>
        <v>-6</v>
      </c>
    </row>
    <row r="390" spans="1:8">
      <c r="A390" s="3" t="str">
        <f t="shared" si="27"/>
        <v>КОРПОРАЦИЯ ЗА ТЕХНОЛОГИИ И ИНОВАЦИИ АД</v>
      </c>
      <c r="B390" s="3" t="str">
        <f t="shared" si="28"/>
        <v>115086942</v>
      </c>
      <c r="C390" s="8">
        <f t="shared" si="29"/>
        <v>45747</v>
      </c>
      <c r="D390" s="3" t="s">
        <v>549</v>
      </c>
      <c r="E390" s="3">
        <v>8</v>
      </c>
      <c r="F390" s="11" t="s">
        <v>548</v>
      </c>
      <c r="H390" s="10">
        <f>'4-Отчет за собствения капитал'!J31</f>
        <v>-10841</v>
      </c>
    </row>
    <row r="391" spans="1:8">
      <c r="A391" s="3" t="str">
        <f t="shared" si="27"/>
        <v>КОРПОРАЦИЯ ЗА ТЕХНОЛОГИИ И ИНОВАЦИИ АД</v>
      </c>
      <c r="B391" s="3" t="str">
        <f t="shared" si="28"/>
        <v>115086942</v>
      </c>
      <c r="C391" s="8">
        <f t="shared" si="29"/>
        <v>45747</v>
      </c>
      <c r="D391" s="3" t="s">
        <v>551</v>
      </c>
      <c r="E391" s="3">
        <v>8</v>
      </c>
      <c r="F391" s="11" t="s">
        <v>550</v>
      </c>
      <c r="H391" s="10">
        <f>'4-Отчет за собствения капитал'!J32</f>
        <v>0</v>
      </c>
    </row>
    <row r="392" spans="1:8">
      <c r="A392" s="3" t="str">
        <f t="shared" si="27"/>
        <v>КОРПОРАЦИЯ ЗА ТЕХНОЛОГИИ И ИНОВАЦИИ АД</v>
      </c>
      <c r="B392" s="3" t="str">
        <f t="shared" si="28"/>
        <v>115086942</v>
      </c>
      <c r="C392" s="8">
        <f t="shared" si="29"/>
        <v>45747</v>
      </c>
      <c r="D392" s="3" t="s">
        <v>553</v>
      </c>
      <c r="E392" s="3">
        <v>8</v>
      </c>
      <c r="F392" s="11" t="s">
        <v>552</v>
      </c>
      <c r="H392" s="10">
        <f>'4-Отчет за собствения капитал'!J33</f>
        <v>0</v>
      </c>
    </row>
    <row r="393" spans="1:8">
      <c r="A393" s="3" t="str">
        <f t="shared" si="27"/>
        <v>КОРПОРАЦИЯ ЗА ТЕХНОЛОГИИ И ИНОВАЦИИ АД</v>
      </c>
      <c r="B393" s="3" t="str">
        <f t="shared" si="28"/>
        <v>115086942</v>
      </c>
      <c r="C393" s="8">
        <f t="shared" si="29"/>
        <v>45747</v>
      </c>
      <c r="D393" s="3" t="s">
        <v>555</v>
      </c>
      <c r="E393" s="3">
        <v>8</v>
      </c>
      <c r="F393" s="11" t="s">
        <v>554</v>
      </c>
      <c r="H393" s="10">
        <f>'4-Отчет за собствения капитал'!J34</f>
        <v>-10841</v>
      </c>
    </row>
    <row r="394" spans="1:8">
      <c r="A394" s="3" t="str">
        <f t="shared" si="27"/>
        <v>КОРПОРАЦИЯ ЗА ТЕХНОЛОГИИ И ИНОВАЦИИ АД</v>
      </c>
      <c r="B394" s="3" t="str">
        <f t="shared" si="28"/>
        <v>115086942</v>
      </c>
      <c r="C394" s="8">
        <f t="shared" si="29"/>
        <v>45747</v>
      </c>
      <c r="D394" s="3" t="s">
        <v>515</v>
      </c>
      <c r="E394" s="3">
        <v>9</v>
      </c>
      <c r="F394" s="11" t="s">
        <v>514</v>
      </c>
      <c r="H394" s="10">
        <f>'4-Отчет за собствения капитал'!K13</f>
        <v>0</v>
      </c>
    </row>
    <row r="395" spans="1:8">
      <c r="A395" s="3" t="str">
        <f t="shared" si="27"/>
        <v>КОРПОРАЦИЯ ЗА ТЕХНОЛОГИИ И ИНОВАЦИИ АД</v>
      </c>
      <c r="B395" s="3" t="str">
        <f t="shared" si="28"/>
        <v>115086942</v>
      </c>
      <c r="C395" s="8">
        <f t="shared" si="29"/>
        <v>45747</v>
      </c>
      <c r="D395" s="3" t="s">
        <v>517</v>
      </c>
      <c r="E395" s="3">
        <v>9</v>
      </c>
      <c r="F395" s="11" t="s">
        <v>516</v>
      </c>
      <c r="H395" s="10">
        <f>'4-Отчет за собствения капитал'!K14</f>
        <v>0</v>
      </c>
    </row>
    <row r="396" spans="1:8">
      <c r="A396" s="3" t="str">
        <f t="shared" si="27"/>
        <v>КОРПОРАЦИЯ ЗА ТЕХНОЛОГИИ И ИНОВАЦИИ АД</v>
      </c>
      <c r="B396" s="3" t="str">
        <f t="shared" si="28"/>
        <v>115086942</v>
      </c>
      <c r="C396" s="8">
        <f t="shared" si="29"/>
        <v>45747</v>
      </c>
      <c r="D396" s="3" t="s">
        <v>519</v>
      </c>
      <c r="E396" s="3">
        <v>9</v>
      </c>
      <c r="F396" s="11" t="s">
        <v>518</v>
      </c>
      <c r="H396" s="10">
        <f>'4-Отчет за собствения капитал'!K15</f>
        <v>0</v>
      </c>
    </row>
    <row r="397" spans="1:8">
      <c r="A397" s="3" t="str">
        <f t="shared" si="27"/>
        <v>КОРПОРАЦИЯ ЗА ТЕХНОЛОГИИ И ИНОВАЦИИ АД</v>
      </c>
      <c r="B397" s="3" t="str">
        <f t="shared" si="28"/>
        <v>115086942</v>
      </c>
      <c r="C397" s="8">
        <f t="shared" si="29"/>
        <v>45747</v>
      </c>
      <c r="D397" s="3" t="s">
        <v>521</v>
      </c>
      <c r="E397" s="3">
        <v>9</v>
      </c>
      <c r="F397" s="11" t="s">
        <v>520</v>
      </c>
      <c r="H397" s="10">
        <f>'4-Отчет за собствения капитал'!K16</f>
        <v>0</v>
      </c>
    </row>
    <row r="398" spans="1:8">
      <c r="A398" s="3" t="str">
        <f t="shared" si="27"/>
        <v>КОРПОРАЦИЯ ЗА ТЕХНОЛОГИИ И ИНОВАЦИИ АД</v>
      </c>
      <c r="B398" s="3" t="str">
        <f t="shared" si="28"/>
        <v>115086942</v>
      </c>
      <c r="C398" s="8">
        <f t="shared" si="29"/>
        <v>45747</v>
      </c>
      <c r="D398" s="3" t="s">
        <v>523</v>
      </c>
      <c r="E398" s="3">
        <v>9</v>
      </c>
      <c r="F398" s="11" t="s">
        <v>522</v>
      </c>
      <c r="H398" s="10">
        <f>'4-Отчет за собствения капитал'!K17</f>
        <v>0</v>
      </c>
    </row>
    <row r="399" spans="1:8">
      <c r="A399" s="3" t="str">
        <f t="shared" si="27"/>
        <v>КОРПОРАЦИЯ ЗА ТЕХНОЛОГИИ И ИНОВАЦИИ АД</v>
      </c>
      <c r="B399" s="3" t="str">
        <f t="shared" si="28"/>
        <v>115086942</v>
      </c>
      <c r="C399" s="8">
        <f t="shared" si="29"/>
        <v>45747</v>
      </c>
      <c r="D399" s="3" t="s">
        <v>525</v>
      </c>
      <c r="E399" s="3">
        <v>9</v>
      </c>
      <c r="F399" s="11" t="s">
        <v>524</v>
      </c>
      <c r="H399" s="10">
        <f>'4-Отчет за собствения капитал'!K18</f>
        <v>0</v>
      </c>
    </row>
    <row r="400" spans="1:8">
      <c r="A400" s="3" t="str">
        <f t="shared" si="27"/>
        <v>КОРПОРАЦИЯ ЗА ТЕХНОЛОГИИ И ИНОВАЦИИ АД</v>
      </c>
      <c r="B400" s="3" t="str">
        <f t="shared" si="28"/>
        <v>115086942</v>
      </c>
      <c r="C400" s="8">
        <f t="shared" si="29"/>
        <v>45747</v>
      </c>
      <c r="D400" s="3" t="s">
        <v>527</v>
      </c>
      <c r="E400" s="3">
        <v>9</v>
      </c>
      <c r="F400" s="11" t="s">
        <v>526</v>
      </c>
      <c r="H400" s="10">
        <f>'4-Отчет за собствения капитал'!K19</f>
        <v>0</v>
      </c>
    </row>
    <row r="401" spans="1:8">
      <c r="A401" s="3" t="str">
        <f t="shared" si="27"/>
        <v>КОРПОРАЦИЯ ЗА ТЕХНОЛОГИИ И ИНОВАЦИИ АД</v>
      </c>
      <c r="B401" s="3" t="str">
        <f t="shared" si="28"/>
        <v>115086942</v>
      </c>
      <c r="C401" s="8">
        <f t="shared" si="29"/>
        <v>45747</v>
      </c>
      <c r="D401" s="3" t="s">
        <v>529</v>
      </c>
      <c r="E401" s="3">
        <v>9</v>
      </c>
      <c r="F401" s="11" t="s">
        <v>528</v>
      </c>
      <c r="H401" s="10">
        <f>'4-Отчет за собствения капитал'!K20</f>
        <v>0</v>
      </c>
    </row>
    <row r="402" spans="1:8">
      <c r="A402" s="3" t="str">
        <f t="shared" si="27"/>
        <v>КОРПОРАЦИЯ ЗА ТЕХНОЛОГИИ И ИНОВАЦИИ АД</v>
      </c>
      <c r="B402" s="3" t="str">
        <f t="shared" si="28"/>
        <v>115086942</v>
      </c>
      <c r="C402" s="8">
        <f t="shared" si="29"/>
        <v>45747</v>
      </c>
      <c r="D402" s="3" t="s">
        <v>531</v>
      </c>
      <c r="E402" s="3">
        <v>9</v>
      </c>
      <c r="F402" s="11" t="s">
        <v>530</v>
      </c>
      <c r="H402" s="10">
        <f>'4-Отчет за собствения капитал'!K21</f>
        <v>0</v>
      </c>
    </row>
    <row r="403" spans="1:8">
      <c r="A403" s="3" t="str">
        <f t="shared" si="27"/>
        <v>КОРПОРАЦИЯ ЗА ТЕХНОЛОГИИ И ИНОВАЦИИ АД</v>
      </c>
      <c r="B403" s="3" t="str">
        <f t="shared" si="28"/>
        <v>115086942</v>
      </c>
      <c r="C403" s="8">
        <f t="shared" si="29"/>
        <v>45747</v>
      </c>
      <c r="D403" s="3" t="s">
        <v>533</v>
      </c>
      <c r="E403" s="3">
        <v>9</v>
      </c>
      <c r="F403" s="11" t="s">
        <v>532</v>
      </c>
      <c r="H403" s="10">
        <f>'4-Отчет за собствения капитал'!K22</f>
        <v>0</v>
      </c>
    </row>
    <row r="404" spans="1:8">
      <c r="A404" s="3" t="str">
        <f t="shared" si="27"/>
        <v>КОРПОРАЦИЯ ЗА ТЕХНОЛОГИИ И ИНОВАЦИИ АД</v>
      </c>
      <c r="B404" s="3" t="str">
        <f t="shared" si="28"/>
        <v>115086942</v>
      </c>
      <c r="C404" s="8">
        <f t="shared" si="29"/>
        <v>45747</v>
      </c>
      <c r="D404" s="3" t="s">
        <v>535</v>
      </c>
      <c r="E404" s="3">
        <v>9</v>
      </c>
      <c r="F404" s="11" t="s">
        <v>534</v>
      </c>
      <c r="H404" s="10">
        <f>'4-Отчет за собствения капитал'!K23</f>
        <v>0</v>
      </c>
    </row>
    <row r="405" spans="1:8">
      <c r="A405" s="3" t="str">
        <f t="shared" si="27"/>
        <v>КОРПОРАЦИЯ ЗА ТЕХНОЛОГИИ И ИНОВАЦИИ АД</v>
      </c>
      <c r="B405" s="3" t="str">
        <f t="shared" si="28"/>
        <v>115086942</v>
      </c>
      <c r="C405" s="8">
        <f t="shared" si="29"/>
        <v>45747</v>
      </c>
      <c r="D405" s="3" t="s">
        <v>537</v>
      </c>
      <c r="E405" s="3">
        <v>9</v>
      </c>
      <c r="F405" s="11" t="s">
        <v>536</v>
      </c>
      <c r="H405" s="10">
        <f>'4-Отчет за собствения капитал'!K24</f>
        <v>0</v>
      </c>
    </row>
    <row r="406" spans="1:8">
      <c r="A406" s="3" t="str">
        <f t="shared" si="27"/>
        <v>КОРПОРАЦИЯ ЗА ТЕХНОЛОГИИ И ИНОВАЦИИ АД</v>
      </c>
      <c r="B406" s="3" t="str">
        <f t="shared" si="28"/>
        <v>115086942</v>
      </c>
      <c r="C406" s="8">
        <f t="shared" si="29"/>
        <v>45747</v>
      </c>
      <c r="D406" s="3" t="s">
        <v>539</v>
      </c>
      <c r="E406" s="3">
        <v>9</v>
      </c>
      <c r="F406" s="11" t="s">
        <v>538</v>
      </c>
      <c r="H406" s="10">
        <f>'4-Отчет за собствения капитал'!K25</f>
        <v>0</v>
      </c>
    </row>
    <row r="407" spans="1:8">
      <c r="A407" s="3" t="str">
        <f t="shared" si="27"/>
        <v>КОРПОРАЦИЯ ЗА ТЕХНОЛОГИИ И ИНОВАЦИИ АД</v>
      </c>
      <c r="B407" s="3" t="str">
        <f t="shared" si="28"/>
        <v>115086942</v>
      </c>
      <c r="C407" s="8">
        <f t="shared" si="29"/>
        <v>45747</v>
      </c>
      <c r="D407" s="3" t="s">
        <v>541</v>
      </c>
      <c r="E407" s="3">
        <v>9</v>
      </c>
      <c r="F407" s="11" t="s">
        <v>540</v>
      </c>
      <c r="H407" s="10">
        <f>'4-Отчет за собствения капитал'!K26</f>
        <v>0</v>
      </c>
    </row>
    <row r="408" spans="1:8">
      <c r="A408" s="3" t="str">
        <f t="shared" si="27"/>
        <v>КОРПОРАЦИЯ ЗА ТЕХНОЛОГИИ И ИНОВАЦИИ АД</v>
      </c>
      <c r="B408" s="3" t="str">
        <f t="shared" si="28"/>
        <v>115086942</v>
      </c>
      <c r="C408" s="8">
        <f t="shared" si="29"/>
        <v>45747</v>
      </c>
      <c r="D408" s="3" t="s">
        <v>542</v>
      </c>
      <c r="E408" s="3">
        <v>9</v>
      </c>
      <c r="F408" s="11" t="s">
        <v>536</v>
      </c>
      <c r="H408" s="10">
        <f>'4-Отчет за собствения капитал'!K27</f>
        <v>0</v>
      </c>
    </row>
    <row r="409" spans="1:8">
      <c r="A409" s="3" t="str">
        <f t="shared" si="27"/>
        <v>КОРПОРАЦИЯ ЗА ТЕХНОЛОГИИ И ИНОВАЦИИ АД</v>
      </c>
      <c r="B409" s="3" t="str">
        <f t="shared" si="28"/>
        <v>115086942</v>
      </c>
      <c r="C409" s="8">
        <f t="shared" si="29"/>
        <v>45747</v>
      </c>
      <c r="D409" s="3" t="s">
        <v>543</v>
      </c>
      <c r="E409" s="3">
        <v>9</v>
      </c>
      <c r="F409" s="11" t="s">
        <v>538</v>
      </c>
      <c r="H409" s="10">
        <f>'4-Отчет за собствения капитал'!K28</f>
        <v>0</v>
      </c>
    </row>
    <row r="410" spans="1:8">
      <c r="A410" s="3" t="str">
        <f t="shared" ref="A410:A459" si="30">pdeName</f>
        <v>КОРПОРАЦИЯ ЗА ТЕХНОЛОГИИ И ИНОВАЦИИ АД</v>
      </c>
      <c r="B410" s="3" t="str">
        <f t="shared" ref="B410:B459" si="31">pdeBulstat</f>
        <v>115086942</v>
      </c>
      <c r="C410" s="8">
        <f t="shared" ref="C410:C459" si="32">endDate</f>
        <v>45747</v>
      </c>
      <c r="D410" s="3" t="s">
        <v>545</v>
      </c>
      <c r="E410" s="3">
        <v>9</v>
      </c>
      <c r="F410" s="11" t="s">
        <v>544</v>
      </c>
      <c r="H410" s="10">
        <f>'4-Отчет за собствения капитал'!K29</f>
        <v>0</v>
      </c>
    </row>
    <row r="411" spans="1:8">
      <c r="A411" s="3" t="str">
        <f t="shared" si="30"/>
        <v>КОРПОРАЦИЯ ЗА ТЕХНОЛОГИИ И ИНОВАЦИИ АД</v>
      </c>
      <c r="B411" s="3" t="str">
        <f t="shared" si="31"/>
        <v>115086942</v>
      </c>
      <c r="C411" s="8">
        <f t="shared" si="32"/>
        <v>45747</v>
      </c>
      <c r="D411" s="3" t="s">
        <v>547</v>
      </c>
      <c r="E411" s="3">
        <v>9</v>
      </c>
      <c r="F411" s="11" t="s">
        <v>546</v>
      </c>
      <c r="H411" s="10">
        <f>'4-Отчет за собствения капитал'!K30</f>
        <v>0</v>
      </c>
    </row>
    <row r="412" spans="1:8">
      <c r="A412" s="3" t="str">
        <f t="shared" si="30"/>
        <v>КОРПОРАЦИЯ ЗА ТЕХНОЛОГИИ И ИНОВАЦИИ АД</v>
      </c>
      <c r="B412" s="3" t="str">
        <f t="shared" si="31"/>
        <v>115086942</v>
      </c>
      <c r="C412" s="8">
        <f t="shared" si="32"/>
        <v>45747</v>
      </c>
      <c r="D412" s="3" t="s">
        <v>549</v>
      </c>
      <c r="E412" s="3">
        <v>9</v>
      </c>
      <c r="F412" s="11" t="s">
        <v>548</v>
      </c>
      <c r="H412" s="10">
        <f>'4-Отчет за собствения капитал'!K31</f>
        <v>0</v>
      </c>
    </row>
    <row r="413" spans="1:8">
      <c r="A413" s="3" t="str">
        <f t="shared" si="30"/>
        <v>КОРПОРАЦИЯ ЗА ТЕХНОЛОГИИ И ИНОВАЦИИ АД</v>
      </c>
      <c r="B413" s="3" t="str">
        <f t="shared" si="31"/>
        <v>115086942</v>
      </c>
      <c r="C413" s="8">
        <f t="shared" si="32"/>
        <v>45747</v>
      </c>
      <c r="D413" s="3" t="s">
        <v>551</v>
      </c>
      <c r="E413" s="3">
        <v>9</v>
      </c>
      <c r="F413" s="11" t="s">
        <v>550</v>
      </c>
      <c r="H413" s="10">
        <f>'4-Отчет за собствения капитал'!K32</f>
        <v>0</v>
      </c>
    </row>
    <row r="414" spans="1:8">
      <c r="A414" s="3" t="str">
        <f t="shared" si="30"/>
        <v>КОРПОРАЦИЯ ЗА ТЕХНОЛОГИИ И ИНОВАЦИИ АД</v>
      </c>
      <c r="B414" s="3" t="str">
        <f t="shared" si="31"/>
        <v>115086942</v>
      </c>
      <c r="C414" s="8">
        <f t="shared" si="32"/>
        <v>45747</v>
      </c>
      <c r="D414" s="3" t="s">
        <v>553</v>
      </c>
      <c r="E414" s="3">
        <v>9</v>
      </c>
      <c r="F414" s="11" t="s">
        <v>552</v>
      </c>
      <c r="H414" s="10">
        <f>'4-Отчет за собствения капитал'!K33</f>
        <v>0</v>
      </c>
    </row>
    <row r="415" spans="1:8">
      <c r="A415" s="3" t="str">
        <f t="shared" si="30"/>
        <v>КОРПОРАЦИЯ ЗА ТЕХНОЛОГИИ И ИНОВАЦИИ АД</v>
      </c>
      <c r="B415" s="3" t="str">
        <f t="shared" si="31"/>
        <v>115086942</v>
      </c>
      <c r="C415" s="8">
        <f t="shared" si="32"/>
        <v>45747</v>
      </c>
      <c r="D415" s="3" t="s">
        <v>555</v>
      </c>
      <c r="E415" s="3">
        <v>9</v>
      </c>
      <c r="F415" s="11" t="s">
        <v>554</v>
      </c>
      <c r="H415" s="10">
        <f>'4-Отчет за собствения капитал'!K34</f>
        <v>0</v>
      </c>
    </row>
    <row r="416" spans="1:8">
      <c r="A416" s="3" t="str">
        <f t="shared" si="30"/>
        <v>КОРПОРАЦИЯ ЗА ТЕХНОЛОГИИ И ИНОВАЦИИ АД</v>
      </c>
      <c r="B416" s="3" t="str">
        <f t="shared" si="31"/>
        <v>115086942</v>
      </c>
      <c r="C416" s="8">
        <f t="shared" si="32"/>
        <v>45747</v>
      </c>
      <c r="D416" s="3" t="s">
        <v>515</v>
      </c>
      <c r="E416" s="3">
        <v>10</v>
      </c>
      <c r="F416" s="11" t="s">
        <v>514</v>
      </c>
      <c r="H416" s="10">
        <f>'4-Отчет за собствения капитал'!L13</f>
        <v>3916</v>
      </c>
    </row>
    <row r="417" spans="1:8">
      <c r="A417" s="3" t="str">
        <f t="shared" si="30"/>
        <v>КОРПОРАЦИЯ ЗА ТЕХНОЛОГИИ И ИНОВАЦИИ АД</v>
      </c>
      <c r="B417" s="3" t="str">
        <f t="shared" si="31"/>
        <v>115086942</v>
      </c>
      <c r="C417" s="8">
        <f t="shared" si="32"/>
        <v>45747</v>
      </c>
      <c r="D417" s="3" t="s">
        <v>517</v>
      </c>
      <c r="E417" s="3">
        <v>10</v>
      </c>
      <c r="F417" s="11" t="s">
        <v>516</v>
      </c>
      <c r="H417" s="10">
        <f>'4-Отчет за собствения капитал'!L14</f>
        <v>0</v>
      </c>
    </row>
    <row r="418" spans="1:8">
      <c r="A418" s="3" t="str">
        <f t="shared" si="30"/>
        <v>КОРПОРАЦИЯ ЗА ТЕХНОЛОГИИ И ИНОВАЦИИ АД</v>
      </c>
      <c r="B418" s="3" t="str">
        <f t="shared" si="31"/>
        <v>115086942</v>
      </c>
      <c r="C418" s="8">
        <f t="shared" si="32"/>
        <v>45747</v>
      </c>
      <c r="D418" s="3" t="s">
        <v>519</v>
      </c>
      <c r="E418" s="3">
        <v>10</v>
      </c>
      <c r="F418" s="11" t="s">
        <v>518</v>
      </c>
      <c r="H418" s="10">
        <f>'4-Отчет за собствения капитал'!L15</f>
        <v>0</v>
      </c>
    </row>
    <row r="419" spans="1:8">
      <c r="A419" s="3" t="str">
        <f t="shared" si="30"/>
        <v>КОРПОРАЦИЯ ЗА ТЕХНОЛОГИИ И ИНОВАЦИИ АД</v>
      </c>
      <c r="B419" s="3" t="str">
        <f t="shared" si="31"/>
        <v>115086942</v>
      </c>
      <c r="C419" s="8">
        <f t="shared" si="32"/>
        <v>45747</v>
      </c>
      <c r="D419" s="3" t="s">
        <v>521</v>
      </c>
      <c r="E419" s="3">
        <v>10</v>
      </c>
      <c r="F419" s="11" t="s">
        <v>520</v>
      </c>
      <c r="H419" s="10">
        <f>'4-Отчет за собствения капитал'!L16</f>
        <v>0</v>
      </c>
    </row>
    <row r="420" spans="1:8">
      <c r="A420" s="3" t="str">
        <f t="shared" si="30"/>
        <v>КОРПОРАЦИЯ ЗА ТЕХНОЛОГИИ И ИНОВАЦИИ АД</v>
      </c>
      <c r="B420" s="3" t="str">
        <f t="shared" si="31"/>
        <v>115086942</v>
      </c>
      <c r="C420" s="8">
        <f t="shared" si="32"/>
        <v>45747</v>
      </c>
      <c r="D420" s="3" t="s">
        <v>523</v>
      </c>
      <c r="E420" s="3">
        <v>10</v>
      </c>
      <c r="F420" s="11" t="s">
        <v>522</v>
      </c>
      <c r="H420" s="10">
        <f>'4-Отчет за собствения капитал'!L17</f>
        <v>3916</v>
      </c>
    </row>
    <row r="421" spans="1:8">
      <c r="A421" s="3" t="str">
        <f t="shared" si="30"/>
        <v>КОРПОРАЦИЯ ЗА ТЕХНОЛОГИИ И ИНОВАЦИИ АД</v>
      </c>
      <c r="B421" s="3" t="str">
        <f t="shared" si="31"/>
        <v>115086942</v>
      </c>
      <c r="C421" s="8">
        <f t="shared" si="32"/>
        <v>45747</v>
      </c>
      <c r="D421" s="3" t="s">
        <v>525</v>
      </c>
      <c r="E421" s="3">
        <v>10</v>
      </c>
      <c r="F421" s="11" t="s">
        <v>524</v>
      </c>
      <c r="H421" s="10">
        <f>'4-Отчет за собствения капитал'!L18</f>
        <v>-211</v>
      </c>
    </row>
    <row r="422" spans="1:8">
      <c r="A422" s="3" t="str">
        <f t="shared" si="30"/>
        <v>КОРПОРАЦИЯ ЗА ТЕХНОЛОГИИ И ИНОВАЦИИ АД</v>
      </c>
      <c r="B422" s="3" t="str">
        <f t="shared" si="31"/>
        <v>115086942</v>
      </c>
      <c r="C422" s="8">
        <f t="shared" si="32"/>
        <v>45747</v>
      </c>
      <c r="D422" s="3" t="s">
        <v>527</v>
      </c>
      <c r="E422" s="3">
        <v>10</v>
      </c>
      <c r="F422" s="11" t="s">
        <v>526</v>
      </c>
      <c r="H422" s="10">
        <f>'4-Отчет за собствения капитал'!L19</f>
        <v>0</v>
      </c>
    </row>
    <row r="423" spans="1:8">
      <c r="A423" s="3" t="str">
        <f t="shared" si="30"/>
        <v>КОРПОРАЦИЯ ЗА ТЕХНОЛОГИИ И ИНОВАЦИИ АД</v>
      </c>
      <c r="B423" s="3" t="str">
        <f t="shared" si="31"/>
        <v>115086942</v>
      </c>
      <c r="C423" s="8">
        <f t="shared" si="32"/>
        <v>45747</v>
      </c>
      <c r="D423" s="3" t="s">
        <v>529</v>
      </c>
      <c r="E423" s="3">
        <v>10</v>
      </c>
      <c r="F423" s="11" t="s">
        <v>528</v>
      </c>
      <c r="H423" s="10">
        <f>'4-Отчет за собствения капитал'!L20</f>
        <v>0</v>
      </c>
    </row>
    <row r="424" spans="1:8">
      <c r="A424" s="3" t="str">
        <f t="shared" si="30"/>
        <v>КОРПОРАЦИЯ ЗА ТЕХНОЛОГИИ И ИНОВАЦИИ АД</v>
      </c>
      <c r="B424" s="3" t="str">
        <f t="shared" si="31"/>
        <v>115086942</v>
      </c>
      <c r="C424" s="8">
        <f t="shared" si="32"/>
        <v>45747</v>
      </c>
      <c r="D424" s="3" t="s">
        <v>531</v>
      </c>
      <c r="E424" s="3">
        <v>10</v>
      </c>
      <c r="F424" s="11" t="s">
        <v>530</v>
      </c>
      <c r="H424" s="10">
        <f>'4-Отчет за собствения капитал'!L21</f>
        <v>0</v>
      </c>
    </row>
    <row r="425" spans="1:8">
      <c r="A425" s="3" t="str">
        <f t="shared" si="30"/>
        <v>КОРПОРАЦИЯ ЗА ТЕХНОЛОГИИ И ИНОВАЦИИ АД</v>
      </c>
      <c r="B425" s="3" t="str">
        <f t="shared" si="31"/>
        <v>115086942</v>
      </c>
      <c r="C425" s="8">
        <f t="shared" si="32"/>
        <v>45747</v>
      </c>
      <c r="D425" s="3" t="s">
        <v>533</v>
      </c>
      <c r="E425" s="3">
        <v>10</v>
      </c>
      <c r="F425" s="11" t="s">
        <v>532</v>
      </c>
      <c r="H425" s="10">
        <f>'4-Отчет за собствения капитал'!L22</f>
        <v>0</v>
      </c>
    </row>
    <row r="426" spans="1:8">
      <c r="A426" s="3" t="str">
        <f t="shared" si="30"/>
        <v>КОРПОРАЦИЯ ЗА ТЕХНОЛОГИИ И ИНОВАЦИИ АД</v>
      </c>
      <c r="B426" s="3" t="str">
        <f t="shared" si="31"/>
        <v>115086942</v>
      </c>
      <c r="C426" s="8">
        <f t="shared" si="32"/>
        <v>45747</v>
      </c>
      <c r="D426" s="3" t="s">
        <v>535</v>
      </c>
      <c r="E426" s="3">
        <v>10</v>
      </c>
      <c r="F426" s="11" t="s">
        <v>534</v>
      </c>
      <c r="H426" s="10">
        <f>'4-Отчет за собствения капитал'!L23</f>
        <v>0</v>
      </c>
    </row>
    <row r="427" spans="1:8">
      <c r="A427" s="3" t="str">
        <f t="shared" si="30"/>
        <v>КОРПОРАЦИЯ ЗА ТЕХНОЛОГИИ И ИНОВАЦИИ АД</v>
      </c>
      <c r="B427" s="3" t="str">
        <f t="shared" si="31"/>
        <v>115086942</v>
      </c>
      <c r="C427" s="8">
        <f t="shared" si="32"/>
        <v>45747</v>
      </c>
      <c r="D427" s="3" t="s">
        <v>537</v>
      </c>
      <c r="E427" s="3">
        <v>10</v>
      </c>
      <c r="F427" s="11" t="s">
        <v>536</v>
      </c>
      <c r="H427" s="10">
        <f>'4-Отчет за собствения капитал'!L24</f>
        <v>0</v>
      </c>
    </row>
    <row r="428" spans="1:8">
      <c r="A428" s="3" t="str">
        <f t="shared" si="30"/>
        <v>КОРПОРАЦИЯ ЗА ТЕХНОЛОГИИ И ИНОВАЦИИ АД</v>
      </c>
      <c r="B428" s="3" t="str">
        <f t="shared" si="31"/>
        <v>115086942</v>
      </c>
      <c r="C428" s="8">
        <f t="shared" si="32"/>
        <v>45747</v>
      </c>
      <c r="D428" s="3" t="s">
        <v>539</v>
      </c>
      <c r="E428" s="3">
        <v>10</v>
      </c>
      <c r="F428" s="11" t="s">
        <v>538</v>
      </c>
      <c r="H428" s="10">
        <f>'4-Отчет за собствения капитал'!L25</f>
        <v>0</v>
      </c>
    </row>
    <row r="429" spans="1:8">
      <c r="A429" s="3" t="str">
        <f t="shared" si="30"/>
        <v>КОРПОРАЦИЯ ЗА ТЕХНОЛОГИИ И ИНОВАЦИИ АД</v>
      </c>
      <c r="B429" s="3" t="str">
        <f t="shared" si="31"/>
        <v>115086942</v>
      </c>
      <c r="C429" s="8">
        <f t="shared" si="32"/>
        <v>45747</v>
      </c>
      <c r="D429" s="3" t="s">
        <v>541</v>
      </c>
      <c r="E429" s="3">
        <v>10</v>
      </c>
      <c r="F429" s="11" t="s">
        <v>540</v>
      </c>
      <c r="H429" s="10">
        <f>'4-Отчет за собствения капитал'!L26</f>
        <v>0</v>
      </c>
    </row>
    <row r="430" spans="1:8">
      <c r="A430" s="3" t="str">
        <f t="shared" si="30"/>
        <v>КОРПОРАЦИЯ ЗА ТЕХНОЛОГИИ И ИНОВАЦИИ АД</v>
      </c>
      <c r="B430" s="3" t="str">
        <f t="shared" si="31"/>
        <v>115086942</v>
      </c>
      <c r="C430" s="8">
        <f t="shared" si="32"/>
        <v>45747</v>
      </c>
      <c r="D430" s="3" t="s">
        <v>542</v>
      </c>
      <c r="E430" s="3">
        <v>10</v>
      </c>
      <c r="F430" s="11" t="s">
        <v>536</v>
      </c>
      <c r="H430" s="10">
        <f>'4-Отчет за собствения капитал'!L27</f>
        <v>0</v>
      </c>
    </row>
    <row r="431" spans="1:8">
      <c r="A431" s="3" t="str">
        <f t="shared" si="30"/>
        <v>КОРПОРАЦИЯ ЗА ТЕХНОЛОГИИ И ИНОВАЦИИ АД</v>
      </c>
      <c r="B431" s="3" t="str">
        <f t="shared" si="31"/>
        <v>115086942</v>
      </c>
      <c r="C431" s="8">
        <f t="shared" si="32"/>
        <v>45747</v>
      </c>
      <c r="D431" s="3" t="s">
        <v>543</v>
      </c>
      <c r="E431" s="3">
        <v>10</v>
      </c>
      <c r="F431" s="11" t="s">
        <v>538</v>
      </c>
      <c r="H431" s="10">
        <f>'4-Отчет за собствения капитал'!L28</f>
        <v>0</v>
      </c>
    </row>
    <row r="432" spans="1:8">
      <c r="A432" s="3" t="str">
        <f t="shared" si="30"/>
        <v>КОРПОРАЦИЯ ЗА ТЕХНОЛОГИИ И ИНОВАЦИИ АД</v>
      </c>
      <c r="B432" s="3" t="str">
        <f t="shared" si="31"/>
        <v>115086942</v>
      </c>
      <c r="C432" s="8">
        <f t="shared" si="32"/>
        <v>45747</v>
      </c>
      <c r="D432" s="3" t="s">
        <v>545</v>
      </c>
      <c r="E432" s="3">
        <v>10</v>
      </c>
      <c r="F432" s="11" t="s">
        <v>544</v>
      </c>
      <c r="H432" s="10">
        <f>'4-Отчет за собствения капитал'!L29</f>
        <v>0</v>
      </c>
    </row>
    <row r="433" spans="1:8">
      <c r="A433" s="3" t="str">
        <f t="shared" si="30"/>
        <v>КОРПОРАЦИЯ ЗА ТЕХНОЛОГИИ И ИНОВАЦИИ АД</v>
      </c>
      <c r="B433" s="3" t="str">
        <f t="shared" si="31"/>
        <v>115086942</v>
      </c>
      <c r="C433" s="8">
        <f t="shared" si="32"/>
        <v>45747</v>
      </c>
      <c r="D433" s="3" t="s">
        <v>547</v>
      </c>
      <c r="E433" s="3">
        <v>10</v>
      </c>
      <c r="F433" s="11" t="s">
        <v>546</v>
      </c>
      <c r="H433" s="10">
        <f>'4-Отчет за собствения капитал'!L30</f>
        <v>-1</v>
      </c>
    </row>
    <row r="434" spans="1:8">
      <c r="A434" s="3" t="str">
        <f t="shared" si="30"/>
        <v>КОРПОРАЦИЯ ЗА ТЕХНОЛОГИИ И ИНОВАЦИИ АД</v>
      </c>
      <c r="B434" s="3" t="str">
        <f t="shared" si="31"/>
        <v>115086942</v>
      </c>
      <c r="C434" s="8">
        <f t="shared" si="32"/>
        <v>45747</v>
      </c>
      <c r="D434" s="3" t="s">
        <v>549</v>
      </c>
      <c r="E434" s="3">
        <v>10</v>
      </c>
      <c r="F434" s="11" t="s">
        <v>548</v>
      </c>
      <c r="H434" s="10">
        <f>'4-Отчет за собствения капитал'!L31</f>
        <v>3704</v>
      </c>
    </row>
    <row r="435" spans="1:8">
      <c r="A435" s="3" t="str">
        <f t="shared" si="30"/>
        <v>КОРПОРАЦИЯ ЗА ТЕХНОЛОГИИ И ИНОВАЦИИ АД</v>
      </c>
      <c r="B435" s="3" t="str">
        <f t="shared" si="31"/>
        <v>115086942</v>
      </c>
      <c r="C435" s="8">
        <f t="shared" si="32"/>
        <v>45747</v>
      </c>
      <c r="D435" s="3" t="s">
        <v>551</v>
      </c>
      <c r="E435" s="3">
        <v>10</v>
      </c>
      <c r="F435" s="11" t="s">
        <v>550</v>
      </c>
      <c r="H435" s="10">
        <f>'4-Отчет за собствения капитал'!L32</f>
        <v>0</v>
      </c>
    </row>
    <row r="436" spans="1:8">
      <c r="A436" s="3" t="str">
        <f t="shared" si="30"/>
        <v>КОРПОРАЦИЯ ЗА ТЕХНОЛОГИИ И ИНОВАЦИИ АД</v>
      </c>
      <c r="B436" s="3" t="str">
        <f t="shared" si="31"/>
        <v>115086942</v>
      </c>
      <c r="C436" s="8">
        <f t="shared" si="32"/>
        <v>45747</v>
      </c>
      <c r="D436" s="3" t="s">
        <v>553</v>
      </c>
      <c r="E436" s="3">
        <v>10</v>
      </c>
      <c r="F436" s="11" t="s">
        <v>552</v>
      </c>
      <c r="H436" s="10">
        <f>'4-Отчет за собствения капитал'!L33</f>
        <v>0</v>
      </c>
    </row>
    <row r="437" spans="1:8">
      <c r="A437" s="3" t="str">
        <f t="shared" si="30"/>
        <v>КОРПОРАЦИЯ ЗА ТЕХНОЛОГИИ И ИНОВАЦИИ АД</v>
      </c>
      <c r="B437" s="3" t="str">
        <f t="shared" si="31"/>
        <v>115086942</v>
      </c>
      <c r="C437" s="8">
        <f t="shared" si="32"/>
        <v>45747</v>
      </c>
      <c r="D437" s="3" t="s">
        <v>555</v>
      </c>
      <c r="E437" s="3">
        <v>10</v>
      </c>
      <c r="F437" s="11" t="s">
        <v>554</v>
      </c>
      <c r="H437" s="10">
        <f>'4-Отчет за собствения капитал'!L34</f>
        <v>3704</v>
      </c>
    </row>
    <row r="438" spans="1:8">
      <c r="A438" s="3" t="str">
        <f t="shared" si="30"/>
        <v>КОРПОРАЦИЯ ЗА ТЕХНОЛОГИИ И ИНОВАЦИИ АД</v>
      </c>
      <c r="B438" s="3" t="str">
        <f t="shared" si="31"/>
        <v>115086942</v>
      </c>
      <c r="C438" s="8">
        <f t="shared" si="32"/>
        <v>45747</v>
      </c>
      <c r="D438" s="3" t="s">
        <v>515</v>
      </c>
      <c r="E438" s="3">
        <v>11</v>
      </c>
      <c r="F438" s="11" t="s">
        <v>514</v>
      </c>
      <c r="H438" s="10">
        <f>'4-Отчет за собствения капитал'!M13</f>
        <v>4310</v>
      </c>
    </row>
    <row r="439" spans="1:8">
      <c r="A439" s="3" t="str">
        <f t="shared" si="30"/>
        <v>КОРПОРАЦИЯ ЗА ТЕХНОЛОГИИ И ИНОВАЦИИ АД</v>
      </c>
      <c r="B439" s="3" t="str">
        <f t="shared" si="31"/>
        <v>115086942</v>
      </c>
      <c r="C439" s="8">
        <f t="shared" si="32"/>
        <v>45747</v>
      </c>
      <c r="D439" s="3" t="s">
        <v>517</v>
      </c>
      <c r="E439" s="3">
        <v>11</v>
      </c>
      <c r="F439" s="11" t="s">
        <v>516</v>
      </c>
      <c r="H439" s="10">
        <f>'4-Отчет за собствения капитал'!M14</f>
        <v>0</v>
      </c>
    </row>
    <row r="440" spans="1:8">
      <c r="A440" s="3" t="str">
        <f t="shared" si="30"/>
        <v>КОРПОРАЦИЯ ЗА ТЕХНОЛОГИИ И ИНОВАЦИИ АД</v>
      </c>
      <c r="B440" s="3" t="str">
        <f t="shared" si="31"/>
        <v>115086942</v>
      </c>
      <c r="C440" s="8">
        <f t="shared" si="32"/>
        <v>45747</v>
      </c>
      <c r="D440" s="3" t="s">
        <v>519</v>
      </c>
      <c r="E440" s="3">
        <v>11</v>
      </c>
      <c r="F440" s="11" t="s">
        <v>518</v>
      </c>
      <c r="H440" s="10">
        <f>'4-Отчет за собствения капитал'!M15</f>
        <v>0</v>
      </c>
    </row>
    <row r="441" spans="1:8">
      <c r="A441" s="3" t="str">
        <f t="shared" si="30"/>
        <v>КОРПОРАЦИЯ ЗА ТЕХНОЛОГИИ И ИНОВАЦИИ АД</v>
      </c>
      <c r="B441" s="3" t="str">
        <f t="shared" si="31"/>
        <v>115086942</v>
      </c>
      <c r="C441" s="8">
        <f t="shared" si="32"/>
        <v>45747</v>
      </c>
      <c r="D441" s="3" t="s">
        <v>521</v>
      </c>
      <c r="E441" s="3">
        <v>11</v>
      </c>
      <c r="F441" s="11" t="s">
        <v>520</v>
      </c>
      <c r="H441" s="10">
        <f>'4-Отчет за собствения капитал'!M16</f>
        <v>0</v>
      </c>
    </row>
    <row r="442" spans="1:8">
      <c r="A442" s="3" t="str">
        <f t="shared" si="30"/>
        <v>КОРПОРАЦИЯ ЗА ТЕХНОЛОГИИ И ИНОВАЦИИ АД</v>
      </c>
      <c r="B442" s="3" t="str">
        <f t="shared" si="31"/>
        <v>115086942</v>
      </c>
      <c r="C442" s="8">
        <f t="shared" si="32"/>
        <v>45747</v>
      </c>
      <c r="D442" s="3" t="s">
        <v>523</v>
      </c>
      <c r="E442" s="3">
        <v>11</v>
      </c>
      <c r="F442" s="11" t="s">
        <v>522</v>
      </c>
      <c r="H442" s="10">
        <f>'4-Отчет за собствения капитал'!M17</f>
        <v>4310</v>
      </c>
    </row>
    <row r="443" spans="1:8">
      <c r="A443" s="3" t="str">
        <f t="shared" si="30"/>
        <v>КОРПОРАЦИЯ ЗА ТЕХНОЛОГИИ И ИНОВАЦИИ АД</v>
      </c>
      <c r="B443" s="3" t="str">
        <f t="shared" si="31"/>
        <v>115086942</v>
      </c>
      <c r="C443" s="8">
        <f t="shared" si="32"/>
        <v>45747</v>
      </c>
      <c r="D443" s="3" t="s">
        <v>525</v>
      </c>
      <c r="E443" s="3">
        <v>11</v>
      </c>
      <c r="F443" s="11" t="s">
        <v>524</v>
      </c>
      <c r="H443" s="10">
        <f>'4-Отчет за собствения капитал'!M18</f>
        <v>0</v>
      </c>
    </row>
    <row r="444" spans="1:8">
      <c r="A444" s="3" t="str">
        <f t="shared" si="30"/>
        <v>КОРПОРАЦИЯ ЗА ТЕХНОЛОГИИ И ИНОВАЦИИ АД</v>
      </c>
      <c r="B444" s="3" t="str">
        <f t="shared" si="31"/>
        <v>115086942</v>
      </c>
      <c r="C444" s="8">
        <f t="shared" si="32"/>
        <v>45747</v>
      </c>
      <c r="D444" s="3" t="s">
        <v>527</v>
      </c>
      <c r="E444" s="3">
        <v>11</v>
      </c>
      <c r="F444" s="11" t="s">
        <v>526</v>
      </c>
      <c r="H444" s="10">
        <f>'4-Отчет за собствения капитал'!M19</f>
        <v>0</v>
      </c>
    </row>
    <row r="445" spans="1:8">
      <c r="A445" s="3" t="str">
        <f t="shared" si="30"/>
        <v>КОРПОРАЦИЯ ЗА ТЕХНОЛОГИИ И ИНОВАЦИИ АД</v>
      </c>
      <c r="B445" s="3" t="str">
        <f t="shared" si="31"/>
        <v>115086942</v>
      </c>
      <c r="C445" s="8">
        <f t="shared" si="32"/>
        <v>45747</v>
      </c>
      <c r="D445" s="3" t="s">
        <v>529</v>
      </c>
      <c r="E445" s="3">
        <v>11</v>
      </c>
      <c r="F445" s="11" t="s">
        <v>528</v>
      </c>
      <c r="H445" s="10">
        <f>'4-Отчет за собствения капитал'!M20</f>
        <v>0</v>
      </c>
    </row>
    <row r="446" spans="1:8">
      <c r="A446" s="3" t="str">
        <f t="shared" si="30"/>
        <v>КОРПОРАЦИЯ ЗА ТЕХНОЛОГИИ И ИНОВАЦИИ АД</v>
      </c>
      <c r="B446" s="3" t="str">
        <f t="shared" si="31"/>
        <v>115086942</v>
      </c>
      <c r="C446" s="8">
        <f t="shared" si="32"/>
        <v>45747</v>
      </c>
      <c r="D446" s="3" t="s">
        <v>531</v>
      </c>
      <c r="E446" s="3">
        <v>11</v>
      </c>
      <c r="F446" s="11" t="s">
        <v>530</v>
      </c>
      <c r="H446" s="10">
        <f>'4-Отчет за собствения капитал'!M21</f>
        <v>0</v>
      </c>
    </row>
    <row r="447" spans="1:8">
      <c r="A447" s="3" t="str">
        <f t="shared" si="30"/>
        <v>КОРПОРАЦИЯ ЗА ТЕХНОЛОГИИ И ИНОВАЦИИ АД</v>
      </c>
      <c r="B447" s="3" t="str">
        <f t="shared" si="31"/>
        <v>115086942</v>
      </c>
      <c r="C447" s="8">
        <f t="shared" si="32"/>
        <v>45747</v>
      </c>
      <c r="D447" s="3" t="s">
        <v>533</v>
      </c>
      <c r="E447" s="3">
        <v>11</v>
      </c>
      <c r="F447" s="11" t="s">
        <v>532</v>
      </c>
      <c r="H447" s="10">
        <f>'4-Отчет за собствения капитал'!M22</f>
        <v>0</v>
      </c>
    </row>
    <row r="448" spans="1:8">
      <c r="A448" s="3" t="str">
        <f t="shared" si="30"/>
        <v>КОРПОРАЦИЯ ЗА ТЕХНОЛОГИИ И ИНОВАЦИИ АД</v>
      </c>
      <c r="B448" s="3" t="str">
        <f t="shared" si="31"/>
        <v>115086942</v>
      </c>
      <c r="C448" s="8">
        <f t="shared" si="32"/>
        <v>45747</v>
      </c>
      <c r="D448" s="3" t="s">
        <v>535</v>
      </c>
      <c r="E448" s="3">
        <v>11</v>
      </c>
      <c r="F448" s="11" t="s">
        <v>534</v>
      </c>
      <c r="H448" s="10">
        <f>'4-Отчет за собствения капитал'!M23</f>
        <v>0</v>
      </c>
    </row>
    <row r="449" spans="1:8">
      <c r="A449" s="3" t="str">
        <f t="shared" si="30"/>
        <v>КОРПОРАЦИЯ ЗА ТЕХНОЛОГИИ И ИНОВАЦИИ АД</v>
      </c>
      <c r="B449" s="3" t="str">
        <f t="shared" si="31"/>
        <v>115086942</v>
      </c>
      <c r="C449" s="8">
        <f t="shared" si="32"/>
        <v>45747</v>
      </c>
      <c r="D449" s="3" t="s">
        <v>537</v>
      </c>
      <c r="E449" s="3">
        <v>11</v>
      </c>
      <c r="F449" s="11" t="s">
        <v>536</v>
      </c>
      <c r="H449" s="10">
        <f>'4-Отчет за собствения капитал'!M24</f>
        <v>0</v>
      </c>
    </row>
    <row r="450" spans="1:8">
      <c r="A450" s="3" t="str">
        <f t="shared" si="30"/>
        <v>КОРПОРАЦИЯ ЗА ТЕХНОЛОГИИ И ИНОВАЦИИ АД</v>
      </c>
      <c r="B450" s="3" t="str">
        <f t="shared" si="31"/>
        <v>115086942</v>
      </c>
      <c r="C450" s="8">
        <f t="shared" si="32"/>
        <v>45747</v>
      </c>
      <c r="D450" s="3" t="s">
        <v>539</v>
      </c>
      <c r="E450" s="3">
        <v>11</v>
      </c>
      <c r="F450" s="11" t="s">
        <v>538</v>
      </c>
      <c r="H450" s="10">
        <f>'4-Отчет за собствения капитал'!M25</f>
        <v>0</v>
      </c>
    </row>
    <row r="451" spans="1:8">
      <c r="A451" s="3" t="str">
        <f t="shared" si="30"/>
        <v>КОРПОРАЦИЯ ЗА ТЕХНОЛОГИИ И ИНОВАЦИИ АД</v>
      </c>
      <c r="B451" s="3" t="str">
        <f t="shared" si="31"/>
        <v>115086942</v>
      </c>
      <c r="C451" s="8">
        <f t="shared" si="32"/>
        <v>45747</v>
      </c>
      <c r="D451" s="3" t="s">
        <v>541</v>
      </c>
      <c r="E451" s="3">
        <v>11</v>
      </c>
      <c r="F451" s="11" t="s">
        <v>540</v>
      </c>
      <c r="H451" s="10">
        <f>'4-Отчет за собствения капитал'!M26</f>
        <v>0</v>
      </c>
    </row>
    <row r="452" spans="1:8">
      <c r="A452" s="3" t="str">
        <f t="shared" si="30"/>
        <v>КОРПОРАЦИЯ ЗА ТЕХНОЛОГИИ И ИНОВАЦИИ АД</v>
      </c>
      <c r="B452" s="3" t="str">
        <f t="shared" si="31"/>
        <v>115086942</v>
      </c>
      <c r="C452" s="8">
        <f t="shared" si="32"/>
        <v>45747</v>
      </c>
      <c r="D452" s="3" t="s">
        <v>542</v>
      </c>
      <c r="E452" s="3">
        <v>11</v>
      </c>
      <c r="F452" s="11" t="s">
        <v>536</v>
      </c>
      <c r="H452" s="10">
        <f>'4-Отчет за собствения капитал'!M27</f>
        <v>0</v>
      </c>
    </row>
    <row r="453" spans="1:8">
      <c r="A453" s="3" t="str">
        <f t="shared" si="30"/>
        <v>КОРПОРАЦИЯ ЗА ТЕХНОЛОГИИ И ИНОВАЦИИ АД</v>
      </c>
      <c r="B453" s="3" t="str">
        <f t="shared" si="31"/>
        <v>115086942</v>
      </c>
      <c r="C453" s="8">
        <f t="shared" si="32"/>
        <v>45747</v>
      </c>
      <c r="D453" s="3" t="s">
        <v>543</v>
      </c>
      <c r="E453" s="3">
        <v>11</v>
      </c>
      <c r="F453" s="11" t="s">
        <v>538</v>
      </c>
      <c r="H453" s="10">
        <f>'4-Отчет за собствения капитал'!M28</f>
        <v>0</v>
      </c>
    </row>
    <row r="454" spans="1:8">
      <c r="A454" s="3" t="str">
        <f t="shared" si="30"/>
        <v>КОРПОРАЦИЯ ЗА ТЕХНОЛОГИИ И ИНОВАЦИИ АД</v>
      </c>
      <c r="B454" s="3" t="str">
        <f t="shared" si="31"/>
        <v>115086942</v>
      </c>
      <c r="C454" s="8">
        <f t="shared" si="32"/>
        <v>45747</v>
      </c>
      <c r="D454" s="3" t="s">
        <v>545</v>
      </c>
      <c r="E454" s="3">
        <v>11</v>
      </c>
      <c r="F454" s="11" t="s">
        <v>544</v>
      </c>
      <c r="H454" s="10">
        <f>'4-Отчет за собствения капитал'!M29</f>
        <v>0</v>
      </c>
    </row>
    <row r="455" spans="1:8">
      <c r="A455" s="3" t="str">
        <f t="shared" si="30"/>
        <v>КОРПОРАЦИЯ ЗА ТЕХНОЛОГИИ И ИНОВАЦИИ АД</v>
      </c>
      <c r="B455" s="3" t="str">
        <f t="shared" si="31"/>
        <v>115086942</v>
      </c>
      <c r="C455" s="8">
        <f t="shared" si="32"/>
        <v>45747</v>
      </c>
      <c r="D455" s="3" t="s">
        <v>547</v>
      </c>
      <c r="E455" s="3">
        <v>11</v>
      </c>
      <c r="F455" s="11" t="s">
        <v>546</v>
      </c>
      <c r="H455" s="10">
        <f>'4-Отчет за собствения капитал'!M30</f>
        <v>-69</v>
      </c>
    </row>
    <row r="456" spans="1:8">
      <c r="A456" s="3" t="str">
        <f t="shared" si="30"/>
        <v>КОРПОРАЦИЯ ЗА ТЕХНОЛОГИИ И ИНОВАЦИИ АД</v>
      </c>
      <c r="B456" s="3" t="str">
        <f t="shared" si="31"/>
        <v>115086942</v>
      </c>
      <c r="C456" s="8">
        <f t="shared" si="32"/>
        <v>45747</v>
      </c>
      <c r="D456" s="3" t="s">
        <v>549</v>
      </c>
      <c r="E456" s="3">
        <v>11</v>
      </c>
      <c r="F456" s="11" t="s">
        <v>548</v>
      </c>
      <c r="H456" s="10">
        <f>'4-Отчет за собствения капитал'!M31</f>
        <v>4241</v>
      </c>
    </row>
    <row r="457" spans="1:8">
      <c r="A457" s="3" t="str">
        <f t="shared" si="30"/>
        <v>КОРПОРАЦИЯ ЗА ТЕХНОЛОГИИ И ИНОВАЦИИ АД</v>
      </c>
      <c r="B457" s="3" t="str">
        <f t="shared" si="31"/>
        <v>115086942</v>
      </c>
      <c r="C457" s="8">
        <f t="shared" si="32"/>
        <v>45747</v>
      </c>
      <c r="D457" s="3" t="s">
        <v>551</v>
      </c>
      <c r="E457" s="3">
        <v>11</v>
      </c>
      <c r="F457" s="11" t="s">
        <v>550</v>
      </c>
      <c r="H457" s="10">
        <f>'4-Отчет за собствения капитал'!M32</f>
        <v>0</v>
      </c>
    </row>
    <row r="458" spans="1:8">
      <c r="A458" s="3" t="str">
        <f t="shared" si="30"/>
        <v>КОРПОРАЦИЯ ЗА ТЕХНОЛОГИИ И ИНОВАЦИИ АД</v>
      </c>
      <c r="B458" s="3" t="str">
        <f t="shared" si="31"/>
        <v>115086942</v>
      </c>
      <c r="C458" s="8">
        <f t="shared" si="32"/>
        <v>45747</v>
      </c>
      <c r="D458" s="3" t="s">
        <v>553</v>
      </c>
      <c r="E458" s="3">
        <v>11</v>
      </c>
      <c r="F458" s="11" t="s">
        <v>552</v>
      </c>
      <c r="H458" s="10">
        <f>'4-Отчет за собствения капитал'!M33</f>
        <v>0</v>
      </c>
    </row>
    <row r="459" spans="1:8">
      <c r="A459" s="3" t="str">
        <f t="shared" si="30"/>
        <v>КОРПОРАЦИЯ ЗА ТЕХНОЛОГИИ И ИНОВАЦИИ АД</v>
      </c>
      <c r="B459" s="3" t="str">
        <f t="shared" si="31"/>
        <v>115086942</v>
      </c>
      <c r="C459" s="8">
        <f t="shared" si="32"/>
        <v>45747</v>
      </c>
      <c r="D459" s="3" t="s">
        <v>555</v>
      </c>
      <c r="E459" s="3">
        <v>11</v>
      </c>
      <c r="F459" s="11" t="s">
        <v>554</v>
      </c>
      <c r="H459" s="10">
        <f>'4-Отчет за собствения капитал'!M34</f>
        <v>4241</v>
      </c>
    </row>
    <row r="460" spans="1:8" s="2" customFormat="1">
      <c r="C460" s="6"/>
      <c r="F460" s="7" t="s">
        <v>653</v>
      </c>
    </row>
    <row r="461" spans="1:8">
      <c r="A461" s="3" t="str">
        <f t="shared" ref="A461:A524" si="33">pdeName</f>
        <v>КОРПОРАЦИЯ ЗА ТЕХНОЛОГИИ И ИНОВАЦИИ АД</v>
      </c>
      <c r="B461" s="3" t="str">
        <f t="shared" ref="B461:B524" si="34">pdeBulstat</f>
        <v>115086942</v>
      </c>
      <c r="C461" s="8">
        <f t="shared" ref="C461:C524" si="35">endDate</f>
        <v>45747</v>
      </c>
      <c r="D461" s="3" t="s">
        <v>654</v>
      </c>
      <c r="E461" s="3">
        <v>1</v>
      </c>
      <c r="F461" s="3" t="s">
        <v>655</v>
      </c>
      <c r="H461" s="3" t="e">
        <f>#REF!</f>
        <v>#REF!</v>
      </c>
    </row>
    <row r="462" spans="1:8">
      <c r="A462" s="3" t="str">
        <f t="shared" si="33"/>
        <v>КОРПОРАЦИЯ ЗА ТЕХНОЛОГИИ И ИНОВАЦИИ АД</v>
      </c>
      <c r="B462" s="3" t="str">
        <f t="shared" si="34"/>
        <v>115086942</v>
      </c>
      <c r="C462" s="8">
        <f t="shared" si="35"/>
        <v>45747</v>
      </c>
      <c r="D462" s="3" t="s">
        <v>656</v>
      </c>
      <c r="E462" s="3">
        <v>1</v>
      </c>
      <c r="F462" s="3" t="s">
        <v>657</v>
      </c>
      <c r="H462" s="3" t="e">
        <f>#REF!</f>
        <v>#REF!</v>
      </c>
    </row>
    <row r="463" spans="1:8">
      <c r="A463" s="3" t="str">
        <f t="shared" si="33"/>
        <v>КОРПОРАЦИЯ ЗА ТЕХНОЛОГИИ И ИНОВАЦИИ АД</v>
      </c>
      <c r="B463" s="3" t="str">
        <f t="shared" si="34"/>
        <v>115086942</v>
      </c>
      <c r="C463" s="8">
        <f t="shared" si="35"/>
        <v>45747</v>
      </c>
      <c r="D463" s="3" t="s">
        <v>658</v>
      </c>
      <c r="E463" s="3">
        <v>1</v>
      </c>
      <c r="F463" s="3" t="s">
        <v>659</v>
      </c>
      <c r="H463" s="3" t="e">
        <f>#REF!</f>
        <v>#REF!</v>
      </c>
    </row>
    <row r="464" spans="1:8">
      <c r="A464" s="3" t="str">
        <f t="shared" si="33"/>
        <v>КОРПОРАЦИЯ ЗА ТЕХНОЛОГИИ И ИНОВАЦИИ АД</v>
      </c>
      <c r="B464" s="3" t="str">
        <f t="shared" si="34"/>
        <v>115086942</v>
      </c>
      <c r="C464" s="8">
        <f t="shared" si="35"/>
        <v>45747</v>
      </c>
      <c r="D464" s="3" t="s">
        <v>660</v>
      </c>
      <c r="E464" s="3">
        <v>1</v>
      </c>
      <c r="F464" s="3" t="s">
        <v>661</v>
      </c>
      <c r="H464" s="3" t="e">
        <f>#REF!</f>
        <v>#REF!</v>
      </c>
    </row>
    <row r="465" spans="1:8">
      <c r="A465" s="3" t="str">
        <f t="shared" si="33"/>
        <v>КОРПОРАЦИЯ ЗА ТЕХНОЛОГИИ И ИНОВАЦИИ АД</v>
      </c>
      <c r="B465" s="3" t="str">
        <f t="shared" si="34"/>
        <v>115086942</v>
      </c>
      <c r="C465" s="8">
        <f t="shared" si="35"/>
        <v>45747</v>
      </c>
      <c r="D465" s="3" t="s">
        <v>662</v>
      </c>
      <c r="E465" s="3">
        <v>1</v>
      </c>
      <c r="F465" s="3" t="s">
        <v>663</v>
      </c>
      <c r="H465" s="3" t="e">
        <f>#REF!</f>
        <v>#REF!</v>
      </c>
    </row>
    <row r="466" spans="1:8">
      <c r="A466" s="3" t="str">
        <f t="shared" si="33"/>
        <v>КОРПОРАЦИЯ ЗА ТЕХНОЛОГИИ И ИНОВАЦИИ АД</v>
      </c>
      <c r="B466" s="3" t="str">
        <f t="shared" si="34"/>
        <v>115086942</v>
      </c>
      <c r="C466" s="8">
        <f t="shared" si="35"/>
        <v>45747</v>
      </c>
      <c r="D466" s="3" t="s">
        <v>664</v>
      </c>
      <c r="E466" s="3">
        <v>1</v>
      </c>
      <c r="F466" s="3" t="s">
        <v>665</v>
      </c>
      <c r="H466" s="3" t="e">
        <f>#REF!</f>
        <v>#REF!</v>
      </c>
    </row>
    <row r="467" spans="1:8">
      <c r="A467" s="3" t="str">
        <f t="shared" si="33"/>
        <v>КОРПОРАЦИЯ ЗА ТЕХНОЛОГИИ И ИНОВАЦИИ АД</v>
      </c>
      <c r="B467" s="3" t="str">
        <f t="shared" si="34"/>
        <v>115086942</v>
      </c>
      <c r="C467" s="8">
        <f t="shared" si="35"/>
        <v>45747</v>
      </c>
      <c r="D467" s="3" t="s">
        <v>666</v>
      </c>
      <c r="E467" s="3">
        <v>1</v>
      </c>
      <c r="F467" s="3" t="s">
        <v>667</v>
      </c>
      <c r="H467" s="3" t="e">
        <f>#REF!</f>
        <v>#REF!</v>
      </c>
    </row>
    <row r="468" spans="1:8">
      <c r="A468" s="3" t="str">
        <f t="shared" si="33"/>
        <v>КОРПОРАЦИЯ ЗА ТЕХНОЛОГИИ И ИНОВАЦИИ АД</v>
      </c>
      <c r="B468" s="3" t="str">
        <f t="shared" si="34"/>
        <v>115086942</v>
      </c>
      <c r="C468" s="8">
        <f t="shared" si="35"/>
        <v>45747</v>
      </c>
      <c r="D468" s="3" t="s">
        <v>668</v>
      </c>
      <c r="E468" s="3">
        <v>1</v>
      </c>
      <c r="F468" s="3" t="s">
        <v>669</v>
      </c>
      <c r="H468" s="3" t="e">
        <f>#REF!</f>
        <v>#REF!</v>
      </c>
    </row>
    <row r="469" spans="1:8">
      <c r="A469" s="3" t="str">
        <f t="shared" si="33"/>
        <v>КОРПОРАЦИЯ ЗА ТЕХНОЛОГИИ И ИНОВАЦИИ АД</v>
      </c>
      <c r="B469" s="3" t="str">
        <f t="shared" si="34"/>
        <v>115086942</v>
      </c>
      <c r="C469" s="8">
        <f t="shared" si="35"/>
        <v>45747</v>
      </c>
      <c r="D469" s="3" t="s">
        <v>670</v>
      </c>
      <c r="E469" s="3">
        <v>1</v>
      </c>
      <c r="F469" s="3" t="s">
        <v>671</v>
      </c>
      <c r="H469" s="3" t="e">
        <f>#REF!</f>
        <v>#REF!</v>
      </c>
    </row>
    <row r="470" spans="1:8">
      <c r="A470" s="3" t="str">
        <f t="shared" si="33"/>
        <v>КОРПОРАЦИЯ ЗА ТЕХНОЛОГИИ И ИНОВАЦИИ АД</v>
      </c>
      <c r="B470" s="3" t="str">
        <f t="shared" si="34"/>
        <v>115086942</v>
      </c>
      <c r="C470" s="8">
        <f t="shared" si="35"/>
        <v>45747</v>
      </c>
      <c r="D470" s="3" t="s">
        <v>672</v>
      </c>
      <c r="E470" s="3">
        <v>1</v>
      </c>
      <c r="F470" s="3" t="s">
        <v>673</v>
      </c>
      <c r="H470" s="3" t="e">
        <f>#REF!</f>
        <v>#REF!</v>
      </c>
    </row>
    <row r="471" spans="1:8">
      <c r="A471" s="3" t="str">
        <f t="shared" si="33"/>
        <v>КОРПОРАЦИЯ ЗА ТЕХНОЛОГИИ И ИНОВАЦИИ АД</v>
      </c>
      <c r="B471" s="3" t="str">
        <f t="shared" si="34"/>
        <v>115086942</v>
      </c>
      <c r="C471" s="8">
        <f t="shared" si="35"/>
        <v>45747</v>
      </c>
      <c r="D471" s="3" t="s">
        <v>674</v>
      </c>
      <c r="E471" s="3">
        <v>1</v>
      </c>
      <c r="F471" s="3" t="s">
        <v>675</v>
      </c>
      <c r="H471" s="3" t="e">
        <f>#REF!</f>
        <v>#REF!</v>
      </c>
    </row>
    <row r="472" spans="1:8">
      <c r="A472" s="3" t="str">
        <f t="shared" si="33"/>
        <v>КОРПОРАЦИЯ ЗА ТЕХНОЛОГИИ И ИНОВАЦИИ АД</v>
      </c>
      <c r="B472" s="3" t="str">
        <f t="shared" si="34"/>
        <v>115086942</v>
      </c>
      <c r="C472" s="8">
        <f t="shared" si="35"/>
        <v>45747</v>
      </c>
      <c r="D472" s="3" t="s">
        <v>676</v>
      </c>
      <c r="E472" s="3">
        <v>1</v>
      </c>
      <c r="F472" s="3" t="s">
        <v>677</v>
      </c>
      <c r="H472" s="3" t="e">
        <f>#REF!</f>
        <v>#REF!</v>
      </c>
    </row>
    <row r="473" spans="1:8">
      <c r="A473" s="3" t="str">
        <f t="shared" si="33"/>
        <v>КОРПОРАЦИЯ ЗА ТЕХНОЛОГИИ И ИНОВАЦИИ АД</v>
      </c>
      <c r="B473" s="3" t="str">
        <f t="shared" si="34"/>
        <v>115086942</v>
      </c>
      <c r="C473" s="8">
        <f t="shared" si="35"/>
        <v>45747</v>
      </c>
      <c r="D473" s="3" t="s">
        <v>678</v>
      </c>
      <c r="E473" s="3">
        <v>1</v>
      </c>
      <c r="F473" s="3" t="s">
        <v>679</v>
      </c>
      <c r="H473" s="3" t="e">
        <f>#REF!</f>
        <v>#REF!</v>
      </c>
    </row>
    <row r="474" spans="1:8">
      <c r="A474" s="3" t="str">
        <f t="shared" si="33"/>
        <v>КОРПОРАЦИЯ ЗА ТЕХНОЛОГИИ И ИНОВАЦИИ АД</v>
      </c>
      <c r="B474" s="3" t="str">
        <f t="shared" si="34"/>
        <v>115086942</v>
      </c>
      <c r="C474" s="8">
        <f t="shared" si="35"/>
        <v>45747</v>
      </c>
      <c r="D474" s="3" t="s">
        <v>680</v>
      </c>
      <c r="E474" s="3">
        <v>1</v>
      </c>
      <c r="F474" s="3" t="s">
        <v>681</v>
      </c>
      <c r="H474" s="3" t="e">
        <f>#REF!</f>
        <v>#REF!</v>
      </c>
    </row>
    <row r="475" spans="1:8">
      <c r="A475" s="3" t="str">
        <f t="shared" si="33"/>
        <v>КОРПОРАЦИЯ ЗА ТЕХНОЛОГИИ И ИНОВАЦИИ АД</v>
      </c>
      <c r="B475" s="3" t="str">
        <f t="shared" si="34"/>
        <v>115086942</v>
      </c>
      <c r="C475" s="8">
        <f t="shared" si="35"/>
        <v>45747</v>
      </c>
      <c r="D475" s="3" t="s">
        <v>682</v>
      </c>
      <c r="E475" s="3">
        <v>1</v>
      </c>
      <c r="F475" s="3" t="s">
        <v>669</v>
      </c>
      <c r="H475" s="3" t="e">
        <f>#REF!</f>
        <v>#REF!</v>
      </c>
    </row>
    <row r="476" spans="1:8">
      <c r="A476" s="3" t="str">
        <f t="shared" si="33"/>
        <v>КОРПОРАЦИЯ ЗА ТЕХНОЛОГИИ И ИНОВАЦИИ АД</v>
      </c>
      <c r="B476" s="3" t="str">
        <f t="shared" si="34"/>
        <v>115086942</v>
      </c>
      <c r="C476" s="8">
        <f t="shared" si="35"/>
        <v>45747</v>
      </c>
      <c r="D476" s="3" t="s">
        <v>683</v>
      </c>
      <c r="E476" s="3">
        <v>1</v>
      </c>
      <c r="F476" s="3" t="s">
        <v>684</v>
      </c>
      <c r="H476" s="3" t="e">
        <f>#REF!</f>
        <v>#REF!</v>
      </c>
    </row>
    <row r="477" spans="1:8">
      <c r="A477" s="3" t="str">
        <f t="shared" si="33"/>
        <v>КОРПОРАЦИЯ ЗА ТЕХНОЛОГИИ И ИНОВАЦИИ АД</v>
      </c>
      <c r="B477" s="3" t="str">
        <f t="shared" si="34"/>
        <v>115086942</v>
      </c>
      <c r="C477" s="8">
        <f t="shared" si="35"/>
        <v>45747</v>
      </c>
      <c r="D477" s="3" t="s">
        <v>685</v>
      </c>
      <c r="E477" s="3">
        <v>1</v>
      </c>
      <c r="F477" s="3" t="s">
        <v>686</v>
      </c>
      <c r="H477" s="3" t="e">
        <f>#REF!</f>
        <v>#REF!</v>
      </c>
    </row>
    <row r="478" spans="1:8">
      <c r="A478" s="3" t="str">
        <f t="shared" si="33"/>
        <v>КОРПОРАЦИЯ ЗА ТЕХНОЛОГИИ И ИНОВАЦИИ АД</v>
      </c>
      <c r="B478" s="3" t="str">
        <f t="shared" si="34"/>
        <v>115086942</v>
      </c>
      <c r="C478" s="8">
        <f t="shared" si="35"/>
        <v>45747</v>
      </c>
      <c r="D478" s="3" t="s">
        <v>687</v>
      </c>
      <c r="E478" s="3">
        <v>1</v>
      </c>
      <c r="F478" s="3" t="s">
        <v>140</v>
      </c>
      <c r="H478" s="3" t="e">
        <f>#REF!</f>
        <v>#REF!</v>
      </c>
    </row>
    <row r="479" spans="1:8">
      <c r="A479" s="3" t="str">
        <f t="shared" si="33"/>
        <v>КОРПОРАЦИЯ ЗА ТЕХНОЛОГИИ И ИНОВАЦИИ АД</v>
      </c>
      <c r="B479" s="3" t="str">
        <f t="shared" si="34"/>
        <v>115086942</v>
      </c>
      <c r="C479" s="8">
        <f t="shared" si="35"/>
        <v>45747</v>
      </c>
      <c r="D479" s="3" t="s">
        <v>688</v>
      </c>
      <c r="E479" s="3">
        <v>1</v>
      </c>
      <c r="F479" s="3" t="s">
        <v>142</v>
      </c>
      <c r="H479" s="3" t="e">
        <f>#REF!</f>
        <v>#REF!</v>
      </c>
    </row>
    <row r="480" spans="1:8">
      <c r="A480" s="3" t="str">
        <f t="shared" si="33"/>
        <v>КОРПОРАЦИЯ ЗА ТЕХНОЛОГИИ И ИНОВАЦИИ АД</v>
      </c>
      <c r="B480" s="3" t="str">
        <f t="shared" si="34"/>
        <v>115086942</v>
      </c>
      <c r="C480" s="8">
        <f t="shared" si="35"/>
        <v>45747</v>
      </c>
      <c r="D480" s="3" t="s">
        <v>689</v>
      </c>
      <c r="E480" s="3">
        <v>1</v>
      </c>
      <c r="F480" s="3" t="s">
        <v>146</v>
      </c>
      <c r="H480" s="3" t="e">
        <f>#REF!</f>
        <v>#REF!</v>
      </c>
    </row>
    <row r="481" spans="1:8">
      <c r="A481" s="3" t="str">
        <f t="shared" si="33"/>
        <v>КОРПОРАЦИЯ ЗА ТЕХНОЛОГИИ И ИНОВАЦИИ АД</v>
      </c>
      <c r="B481" s="3" t="str">
        <f t="shared" si="34"/>
        <v>115086942</v>
      </c>
      <c r="C481" s="8">
        <f t="shared" si="35"/>
        <v>45747</v>
      </c>
      <c r="D481" s="3" t="s">
        <v>690</v>
      </c>
      <c r="E481" s="3">
        <v>1</v>
      </c>
      <c r="F481" s="3" t="s">
        <v>148</v>
      </c>
      <c r="H481" s="3" t="e">
        <f>#REF!</f>
        <v>#REF!</v>
      </c>
    </row>
    <row r="482" spans="1:8">
      <c r="A482" s="3" t="str">
        <f t="shared" si="33"/>
        <v>КОРПОРАЦИЯ ЗА ТЕХНОЛОГИИ И ИНОВАЦИИ АД</v>
      </c>
      <c r="B482" s="3" t="str">
        <f t="shared" si="34"/>
        <v>115086942</v>
      </c>
      <c r="C482" s="8">
        <f t="shared" si="35"/>
        <v>45747</v>
      </c>
      <c r="D482" s="3" t="s">
        <v>691</v>
      </c>
      <c r="E482" s="3">
        <v>1</v>
      </c>
      <c r="F482" s="3" t="s">
        <v>692</v>
      </c>
      <c r="H482" s="3" t="e">
        <f>#REF!</f>
        <v>#REF!</v>
      </c>
    </row>
    <row r="483" spans="1:8">
      <c r="A483" s="3" t="str">
        <f t="shared" si="33"/>
        <v>КОРПОРАЦИЯ ЗА ТЕХНОЛОГИИ И ИНОВАЦИИ АД</v>
      </c>
      <c r="B483" s="3" t="str">
        <f t="shared" si="34"/>
        <v>115086942</v>
      </c>
      <c r="C483" s="8">
        <f t="shared" si="35"/>
        <v>45747</v>
      </c>
      <c r="D483" s="3" t="s">
        <v>693</v>
      </c>
      <c r="E483" s="3">
        <v>1</v>
      </c>
      <c r="F483" s="3" t="s">
        <v>154</v>
      </c>
      <c r="H483" s="3" t="e">
        <f>#REF!</f>
        <v>#REF!</v>
      </c>
    </row>
    <row r="484" spans="1:8">
      <c r="A484" s="3" t="str">
        <f t="shared" si="33"/>
        <v>КОРПОРАЦИЯ ЗА ТЕХНОЛОГИИ И ИНОВАЦИИ АД</v>
      </c>
      <c r="B484" s="3" t="str">
        <f t="shared" si="34"/>
        <v>115086942</v>
      </c>
      <c r="C484" s="8">
        <f t="shared" si="35"/>
        <v>45747</v>
      </c>
      <c r="D484" s="3" t="s">
        <v>694</v>
      </c>
      <c r="E484" s="3">
        <v>1</v>
      </c>
      <c r="F484" s="3" t="s">
        <v>695</v>
      </c>
      <c r="H484" s="3" t="e">
        <f>#REF!</f>
        <v>#REF!</v>
      </c>
    </row>
    <row r="485" spans="1:8">
      <c r="A485" s="3" t="str">
        <f t="shared" si="33"/>
        <v>КОРПОРАЦИЯ ЗА ТЕХНОЛОГИИ И ИНОВАЦИИ АД</v>
      </c>
      <c r="B485" s="3" t="str">
        <f t="shared" si="34"/>
        <v>115086942</v>
      </c>
      <c r="C485" s="8">
        <f t="shared" si="35"/>
        <v>45747</v>
      </c>
      <c r="D485" s="3" t="s">
        <v>696</v>
      </c>
      <c r="E485" s="3">
        <v>1</v>
      </c>
      <c r="F485" s="3" t="s">
        <v>697</v>
      </c>
      <c r="H485" s="3" t="e">
        <f>#REF!</f>
        <v>#REF!</v>
      </c>
    </row>
    <row r="486" spans="1:8">
      <c r="A486" s="3" t="str">
        <f t="shared" si="33"/>
        <v>КОРПОРАЦИЯ ЗА ТЕХНОЛОГИИ И ИНОВАЦИИ АД</v>
      </c>
      <c r="B486" s="3" t="str">
        <f t="shared" si="34"/>
        <v>115086942</v>
      </c>
      <c r="C486" s="8">
        <f t="shared" si="35"/>
        <v>45747</v>
      </c>
      <c r="D486" s="3" t="s">
        <v>698</v>
      </c>
      <c r="E486" s="3">
        <v>1</v>
      </c>
      <c r="F486" s="3" t="s">
        <v>699</v>
      </c>
      <c r="H486" s="3" t="e">
        <f>#REF!</f>
        <v>#REF!</v>
      </c>
    </row>
    <row r="487" spans="1:8">
      <c r="A487" s="3" t="str">
        <f t="shared" si="33"/>
        <v>КОРПОРАЦИЯ ЗА ТЕХНОЛОГИИ И ИНОВАЦИИ АД</v>
      </c>
      <c r="B487" s="3" t="str">
        <f t="shared" si="34"/>
        <v>115086942</v>
      </c>
      <c r="C487" s="8">
        <f t="shared" si="35"/>
        <v>45747</v>
      </c>
      <c r="D487" s="3" t="s">
        <v>700</v>
      </c>
      <c r="E487" s="3">
        <v>1</v>
      </c>
      <c r="F487" s="3" t="s">
        <v>669</v>
      </c>
      <c r="H487" s="3" t="e">
        <f>#REF!</f>
        <v>#REF!</v>
      </c>
    </row>
    <row r="488" spans="1:8">
      <c r="A488" s="3" t="str">
        <f t="shared" si="33"/>
        <v>КОРПОРАЦИЯ ЗА ТЕХНОЛОГИИ И ИНОВАЦИИ АД</v>
      </c>
      <c r="B488" s="3" t="str">
        <f t="shared" si="34"/>
        <v>115086942</v>
      </c>
      <c r="C488" s="8">
        <f t="shared" si="35"/>
        <v>45747</v>
      </c>
      <c r="D488" s="3" t="s">
        <v>701</v>
      </c>
      <c r="E488" s="3">
        <v>1</v>
      </c>
      <c r="F488" s="3" t="s">
        <v>702</v>
      </c>
      <c r="H488" s="3" t="e">
        <f>#REF!</f>
        <v>#REF!</v>
      </c>
    </row>
    <row r="489" spans="1:8">
      <c r="A489" s="3" t="str">
        <f t="shared" si="33"/>
        <v>КОРПОРАЦИЯ ЗА ТЕХНОЛОГИИ И ИНОВАЦИИ АД</v>
      </c>
      <c r="B489" s="3" t="str">
        <f t="shared" si="34"/>
        <v>115086942</v>
      </c>
      <c r="C489" s="8">
        <f t="shared" si="35"/>
        <v>45747</v>
      </c>
      <c r="D489" s="3" t="s">
        <v>703</v>
      </c>
      <c r="E489" s="3">
        <v>1</v>
      </c>
      <c r="F489" s="3" t="s">
        <v>704</v>
      </c>
      <c r="H489" s="3" t="e">
        <f>#REF!</f>
        <v>#REF!</v>
      </c>
    </row>
    <row r="490" spans="1:8">
      <c r="A490" s="3" t="str">
        <f t="shared" si="33"/>
        <v>КОРПОРАЦИЯ ЗА ТЕХНОЛОГИИ И ИНОВАЦИИ АД</v>
      </c>
      <c r="B490" s="3" t="str">
        <f t="shared" si="34"/>
        <v>115086942</v>
      </c>
      <c r="C490" s="8">
        <f t="shared" si="35"/>
        <v>45747</v>
      </c>
      <c r="D490" s="3" t="s">
        <v>705</v>
      </c>
      <c r="E490" s="3">
        <v>1</v>
      </c>
      <c r="F490" s="3" t="s">
        <v>706</v>
      </c>
      <c r="H490" s="3" t="e">
        <f>#REF!</f>
        <v>#REF!</v>
      </c>
    </row>
    <row r="491" spans="1:8">
      <c r="A491" s="3" t="str">
        <f t="shared" si="33"/>
        <v>КОРПОРАЦИЯ ЗА ТЕХНОЛОГИИ И ИНОВАЦИИ АД</v>
      </c>
      <c r="B491" s="3" t="str">
        <f t="shared" si="34"/>
        <v>115086942</v>
      </c>
      <c r="C491" s="8">
        <f t="shared" si="35"/>
        <v>45747</v>
      </c>
      <c r="D491" s="3" t="s">
        <v>654</v>
      </c>
      <c r="E491" s="3">
        <v>2</v>
      </c>
      <c r="F491" s="3" t="s">
        <v>655</v>
      </c>
      <c r="H491" s="3" t="e">
        <f>#REF!</f>
        <v>#REF!</v>
      </c>
    </row>
    <row r="492" spans="1:8">
      <c r="A492" s="3" t="str">
        <f t="shared" si="33"/>
        <v>КОРПОРАЦИЯ ЗА ТЕХНОЛОГИИ И ИНОВАЦИИ АД</v>
      </c>
      <c r="B492" s="3" t="str">
        <f t="shared" si="34"/>
        <v>115086942</v>
      </c>
      <c r="C492" s="8">
        <f t="shared" si="35"/>
        <v>45747</v>
      </c>
      <c r="D492" s="3" t="s">
        <v>656</v>
      </c>
      <c r="E492" s="3">
        <v>2</v>
      </c>
      <c r="F492" s="3" t="s">
        <v>657</v>
      </c>
      <c r="H492" s="3" t="e">
        <f>#REF!</f>
        <v>#REF!</v>
      </c>
    </row>
    <row r="493" spans="1:8">
      <c r="A493" s="3" t="str">
        <f t="shared" si="33"/>
        <v>КОРПОРАЦИЯ ЗА ТЕХНОЛОГИИ И ИНОВАЦИИ АД</v>
      </c>
      <c r="B493" s="3" t="str">
        <f t="shared" si="34"/>
        <v>115086942</v>
      </c>
      <c r="C493" s="8">
        <f t="shared" si="35"/>
        <v>45747</v>
      </c>
      <c r="D493" s="3" t="s">
        <v>658</v>
      </c>
      <c r="E493" s="3">
        <v>2</v>
      </c>
      <c r="F493" s="3" t="s">
        <v>659</v>
      </c>
      <c r="H493" s="3" t="e">
        <f>#REF!</f>
        <v>#REF!</v>
      </c>
    </row>
    <row r="494" spans="1:8">
      <c r="A494" s="3" t="str">
        <f t="shared" si="33"/>
        <v>КОРПОРАЦИЯ ЗА ТЕХНОЛОГИИ И ИНОВАЦИИ АД</v>
      </c>
      <c r="B494" s="3" t="str">
        <f t="shared" si="34"/>
        <v>115086942</v>
      </c>
      <c r="C494" s="8">
        <f t="shared" si="35"/>
        <v>45747</v>
      </c>
      <c r="D494" s="3" t="s">
        <v>660</v>
      </c>
      <c r="E494" s="3">
        <v>2</v>
      </c>
      <c r="F494" s="3" t="s">
        <v>661</v>
      </c>
      <c r="H494" s="3" t="e">
        <f>#REF!</f>
        <v>#REF!</v>
      </c>
    </row>
    <row r="495" spans="1:8">
      <c r="A495" s="3" t="str">
        <f t="shared" si="33"/>
        <v>КОРПОРАЦИЯ ЗА ТЕХНОЛОГИИ И ИНОВАЦИИ АД</v>
      </c>
      <c r="B495" s="3" t="str">
        <f t="shared" si="34"/>
        <v>115086942</v>
      </c>
      <c r="C495" s="8">
        <f t="shared" si="35"/>
        <v>45747</v>
      </c>
      <c r="D495" s="3" t="s">
        <v>662</v>
      </c>
      <c r="E495" s="3">
        <v>2</v>
      </c>
      <c r="F495" s="3" t="s">
        <v>663</v>
      </c>
      <c r="H495" s="3" t="e">
        <f>#REF!</f>
        <v>#REF!</v>
      </c>
    </row>
    <row r="496" spans="1:8">
      <c r="A496" s="3" t="str">
        <f t="shared" si="33"/>
        <v>КОРПОРАЦИЯ ЗА ТЕХНОЛОГИИ И ИНОВАЦИИ АД</v>
      </c>
      <c r="B496" s="3" t="str">
        <f t="shared" si="34"/>
        <v>115086942</v>
      </c>
      <c r="C496" s="8">
        <f t="shared" si="35"/>
        <v>45747</v>
      </c>
      <c r="D496" s="3" t="s">
        <v>664</v>
      </c>
      <c r="E496" s="3">
        <v>2</v>
      </c>
      <c r="F496" s="3" t="s">
        <v>665</v>
      </c>
      <c r="H496" s="3" t="e">
        <f>#REF!</f>
        <v>#REF!</v>
      </c>
    </row>
    <row r="497" spans="1:8">
      <c r="A497" s="3" t="str">
        <f t="shared" si="33"/>
        <v>КОРПОРАЦИЯ ЗА ТЕХНОЛОГИИ И ИНОВАЦИИ АД</v>
      </c>
      <c r="B497" s="3" t="str">
        <f t="shared" si="34"/>
        <v>115086942</v>
      </c>
      <c r="C497" s="8">
        <f t="shared" si="35"/>
        <v>45747</v>
      </c>
      <c r="D497" s="3" t="s">
        <v>666</v>
      </c>
      <c r="E497" s="3">
        <v>2</v>
      </c>
      <c r="F497" s="3" t="s">
        <v>667</v>
      </c>
      <c r="H497" s="3" t="e">
        <f>#REF!</f>
        <v>#REF!</v>
      </c>
    </row>
    <row r="498" spans="1:8">
      <c r="A498" s="3" t="str">
        <f t="shared" si="33"/>
        <v>КОРПОРАЦИЯ ЗА ТЕХНОЛОГИИ И ИНОВАЦИИ АД</v>
      </c>
      <c r="B498" s="3" t="str">
        <f t="shared" si="34"/>
        <v>115086942</v>
      </c>
      <c r="C498" s="8">
        <f t="shared" si="35"/>
        <v>45747</v>
      </c>
      <c r="D498" s="3" t="s">
        <v>668</v>
      </c>
      <c r="E498" s="3">
        <v>2</v>
      </c>
      <c r="F498" s="3" t="s">
        <v>669</v>
      </c>
      <c r="H498" s="3" t="e">
        <f>#REF!</f>
        <v>#REF!</v>
      </c>
    </row>
    <row r="499" spans="1:8">
      <c r="A499" s="3" t="str">
        <f t="shared" si="33"/>
        <v>КОРПОРАЦИЯ ЗА ТЕХНОЛОГИИ И ИНОВАЦИИ АД</v>
      </c>
      <c r="B499" s="3" t="str">
        <f t="shared" si="34"/>
        <v>115086942</v>
      </c>
      <c r="C499" s="8">
        <f t="shared" si="35"/>
        <v>45747</v>
      </c>
      <c r="D499" s="3" t="s">
        <v>670</v>
      </c>
      <c r="E499" s="3">
        <v>2</v>
      </c>
      <c r="F499" s="3" t="s">
        <v>671</v>
      </c>
      <c r="H499" s="3" t="e">
        <f>#REF!</f>
        <v>#REF!</v>
      </c>
    </row>
    <row r="500" spans="1:8">
      <c r="A500" s="3" t="str">
        <f t="shared" si="33"/>
        <v>КОРПОРАЦИЯ ЗА ТЕХНОЛОГИИ И ИНОВАЦИИ АД</v>
      </c>
      <c r="B500" s="3" t="str">
        <f t="shared" si="34"/>
        <v>115086942</v>
      </c>
      <c r="C500" s="8">
        <f t="shared" si="35"/>
        <v>45747</v>
      </c>
      <c r="D500" s="3" t="s">
        <v>672</v>
      </c>
      <c r="E500" s="3">
        <v>2</v>
      </c>
      <c r="F500" s="3" t="s">
        <v>673</v>
      </c>
      <c r="H500" s="3" t="e">
        <f>#REF!</f>
        <v>#REF!</v>
      </c>
    </row>
    <row r="501" spans="1:8">
      <c r="A501" s="3" t="str">
        <f t="shared" si="33"/>
        <v>КОРПОРАЦИЯ ЗА ТЕХНОЛОГИИ И ИНОВАЦИИ АД</v>
      </c>
      <c r="B501" s="3" t="str">
        <f t="shared" si="34"/>
        <v>115086942</v>
      </c>
      <c r="C501" s="8">
        <f t="shared" si="35"/>
        <v>45747</v>
      </c>
      <c r="D501" s="3" t="s">
        <v>674</v>
      </c>
      <c r="E501" s="3">
        <v>2</v>
      </c>
      <c r="F501" s="3" t="s">
        <v>675</v>
      </c>
      <c r="H501" s="3" t="e">
        <f>#REF!</f>
        <v>#REF!</v>
      </c>
    </row>
    <row r="502" spans="1:8">
      <c r="A502" s="3" t="str">
        <f t="shared" si="33"/>
        <v>КОРПОРАЦИЯ ЗА ТЕХНОЛОГИИ И ИНОВАЦИИ АД</v>
      </c>
      <c r="B502" s="3" t="str">
        <f t="shared" si="34"/>
        <v>115086942</v>
      </c>
      <c r="C502" s="8">
        <f t="shared" si="35"/>
        <v>45747</v>
      </c>
      <c r="D502" s="3" t="s">
        <v>676</v>
      </c>
      <c r="E502" s="3">
        <v>2</v>
      </c>
      <c r="F502" s="3" t="s">
        <v>677</v>
      </c>
      <c r="H502" s="3" t="e">
        <f>#REF!</f>
        <v>#REF!</v>
      </c>
    </row>
    <row r="503" spans="1:8">
      <c r="A503" s="3" t="str">
        <f t="shared" si="33"/>
        <v>КОРПОРАЦИЯ ЗА ТЕХНОЛОГИИ И ИНОВАЦИИ АД</v>
      </c>
      <c r="B503" s="3" t="str">
        <f t="shared" si="34"/>
        <v>115086942</v>
      </c>
      <c r="C503" s="8">
        <f t="shared" si="35"/>
        <v>45747</v>
      </c>
      <c r="D503" s="3" t="s">
        <v>678</v>
      </c>
      <c r="E503" s="3">
        <v>2</v>
      </c>
      <c r="F503" s="3" t="s">
        <v>679</v>
      </c>
      <c r="H503" s="3" t="e">
        <f>#REF!</f>
        <v>#REF!</v>
      </c>
    </row>
    <row r="504" spans="1:8">
      <c r="A504" s="3" t="str">
        <f t="shared" si="33"/>
        <v>КОРПОРАЦИЯ ЗА ТЕХНОЛОГИИ И ИНОВАЦИИ АД</v>
      </c>
      <c r="B504" s="3" t="str">
        <f t="shared" si="34"/>
        <v>115086942</v>
      </c>
      <c r="C504" s="8">
        <f t="shared" si="35"/>
        <v>45747</v>
      </c>
      <c r="D504" s="3" t="s">
        <v>680</v>
      </c>
      <c r="E504" s="3">
        <v>2</v>
      </c>
      <c r="F504" s="3" t="s">
        <v>681</v>
      </c>
      <c r="H504" s="3" t="e">
        <f>#REF!</f>
        <v>#REF!</v>
      </c>
    </row>
    <row r="505" spans="1:8">
      <c r="A505" s="3" t="str">
        <f t="shared" si="33"/>
        <v>КОРПОРАЦИЯ ЗА ТЕХНОЛОГИИ И ИНОВАЦИИ АД</v>
      </c>
      <c r="B505" s="3" t="str">
        <f t="shared" si="34"/>
        <v>115086942</v>
      </c>
      <c r="C505" s="8">
        <f t="shared" si="35"/>
        <v>45747</v>
      </c>
      <c r="D505" s="3" t="s">
        <v>682</v>
      </c>
      <c r="E505" s="3">
        <v>2</v>
      </c>
      <c r="F505" s="3" t="s">
        <v>669</v>
      </c>
      <c r="H505" s="3" t="e">
        <f>#REF!</f>
        <v>#REF!</v>
      </c>
    </row>
    <row r="506" spans="1:8">
      <c r="A506" s="3" t="str">
        <f t="shared" si="33"/>
        <v>КОРПОРАЦИЯ ЗА ТЕХНОЛОГИИ И ИНОВАЦИИ АД</v>
      </c>
      <c r="B506" s="3" t="str">
        <f t="shared" si="34"/>
        <v>115086942</v>
      </c>
      <c r="C506" s="8">
        <f t="shared" si="35"/>
        <v>45747</v>
      </c>
      <c r="D506" s="3" t="s">
        <v>683</v>
      </c>
      <c r="E506" s="3">
        <v>2</v>
      </c>
      <c r="F506" s="3" t="s">
        <v>684</v>
      </c>
      <c r="H506" s="3" t="e">
        <f>#REF!</f>
        <v>#REF!</v>
      </c>
    </row>
    <row r="507" spans="1:8">
      <c r="A507" s="3" t="str">
        <f t="shared" si="33"/>
        <v>КОРПОРАЦИЯ ЗА ТЕХНОЛОГИИ И ИНОВАЦИИ АД</v>
      </c>
      <c r="B507" s="3" t="str">
        <f t="shared" si="34"/>
        <v>115086942</v>
      </c>
      <c r="C507" s="8">
        <f t="shared" si="35"/>
        <v>45747</v>
      </c>
      <c r="D507" s="3" t="s">
        <v>685</v>
      </c>
      <c r="E507" s="3">
        <v>2</v>
      </c>
      <c r="F507" s="3" t="s">
        <v>686</v>
      </c>
      <c r="H507" s="3" t="e">
        <f>#REF!</f>
        <v>#REF!</v>
      </c>
    </row>
    <row r="508" spans="1:8">
      <c r="A508" s="3" t="str">
        <f t="shared" si="33"/>
        <v>КОРПОРАЦИЯ ЗА ТЕХНОЛОГИИ И ИНОВАЦИИ АД</v>
      </c>
      <c r="B508" s="3" t="str">
        <f t="shared" si="34"/>
        <v>115086942</v>
      </c>
      <c r="C508" s="8">
        <f t="shared" si="35"/>
        <v>45747</v>
      </c>
      <c r="D508" s="3" t="s">
        <v>687</v>
      </c>
      <c r="E508" s="3">
        <v>2</v>
      </c>
      <c r="F508" s="3" t="s">
        <v>140</v>
      </c>
      <c r="H508" s="3" t="e">
        <f>#REF!</f>
        <v>#REF!</v>
      </c>
    </row>
    <row r="509" spans="1:8">
      <c r="A509" s="3" t="str">
        <f t="shared" si="33"/>
        <v>КОРПОРАЦИЯ ЗА ТЕХНОЛОГИИ И ИНОВАЦИИ АД</v>
      </c>
      <c r="B509" s="3" t="str">
        <f t="shared" si="34"/>
        <v>115086942</v>
      </c>
      <c r="C509" s="8">
        <f t="shared" si="35"/>
        <v>45747</v>
      </c>
      <c r="D509" s="3" t="s">
        <v>688</v>
      </c>
      <c r="E509" s="3">
        <v>2</v>
      </c>
      <c r="F509" s="3" t="s">
        <v>142</v>
      </c>
      <c r="H509" s="3" t="e">
        <f>#REF!</f>
        <v>#REF!</v>
      </c>
    </row>
    <row r="510" spans="1:8">
      <c r="A510" s="3" t="str">
        <f t="shared" si="33"/>
        <v>КОРПОРАЦИЯ ЗА ТЕХНОЛОГИИ И ИНОВАЦИИ АД</v>
      </c>
      <c r="B510" s="3" t="str">
        <f t="shared" si="34"/>
        <v>115086942</v>
      </c>
      <c r="C510" s="8">
        <f t="shared" si="35"/>
        <v>45747</v>
      </c>
      <c r="D510" s="3" t="s">
        <v>689</v>
      </c>
      <c r="E510" s="3">
        <v>2</v>
      </c>
      <c r="F510" s="3" t="s">
        <v>146</v>
      </c>
      <c r="H510" s="3" t="e">
        <f>#REF!</f>
        <v>#REF!</v>
      </c>
    </row>
    <row r="511" spans="1:8">
      <c r="A511" s="3" t="str">
        <f t="shared" si="33"/>
        <v>КОРПОРАЦИЯ ЗА ТЕХНОЛОГИИ И ИНОВАЦИИ АД</v>
      </c>
      <c r="B511" s="3" t="str">
        <f t="shared" si="34"/>
        <v>115086942</v>
      </c>
      <c r="C511" s="8">
        <f t="shared" si="35"/>
        <v>45747</v>
      </c>
      <c r="D511" s="3" t="s">
        <v>690</v>
      </c>
      <c r="E511" s="3">
        <v>2</v>
      </c>
      <c r="F511" s="3" t="s">
        <v>148</v>
      </c>
      <c r="H511" s="3" t="e">
        <f>#REF!</f>
        <v>#REF!</v>
      </c>
    </row>
    <row r="512" spans="1:8">
      <c r="A512" s="3" t="str">
        <f t="shared" si="33"/>
        <v>КОРПОРАЦИЯ ЗА ТЕХНОЛОГИИ И ИНОВАЦИИ АД</v>
      </c>
      <c r="B512" s="3" t="str">
        <f t="shared" si="34"/>
        <v>115086942</v>
      </c>
      <c r="C512" s="8">
        <f t="shared" si="35"/>
        <v>45747</v>
      </c>
      <c r="D512" s="3" t="s">
        <v>691</v>
      </c>
      <c r="E512" s="3">
        <v>2</v>
      </c>
      <c r="F512" s="3" t="s">
        <v>692</v>
      </c>
      <c r="H512" s="3" t="e">
        <f>#REF!</f>
        <v>#REF!</v>
      </c>
    </row>
    <row r="513" spans="1:8">
      <c r="A513" s="3" t="str">
        <f t="shared" si="33"/>
        <v>КОРПОРАЦИЯ ЗА ТЕХНОЛОГИИ И ИНОВАЦИИ АД</v>
      </c>
      <c r="B513" s="3" t="str">
        <f t="shared" si="34"/>
        <v>115086942</v>
      </c>
      <c r="C513" s="8">
        <f t="shared" si="35"/>
        <v>45747</v>
      </c>
      <c r="D513" s="3" t="s">
        <v>693</v>
      </c>
      <c r="E513" s="3">
        <v>2</v>
      </c>
      <c r="F513" s="3" t="s">
        <v>154</v>
      </c>
      <c r="H513" s="3" t="e">
        <f>#REF!</f>
        <v>#REF!</v>
      </c>
    </row>
    <row r="514" spans="1:8">
      <c r="A514" s="3" t="str">
        <f t="shared" si="33"/>
        <v>КОРПОРАЦИЯ ЗА ТЕХНОЛОГИИ И ИНОВАЦИИ АД</v>
      </c>
      <c r="B514" s="3" t="str">
        <f t="shared" si="34"/>
        <v>115086942</v>
      </c>
      <c r="C514" s="8">
        <f t="shared" si="35"/>
        <v>45747</v>
      </c>
      <c r="D514" s="3" t="s">
        <v>694</v>
      </c>
      <c r="E514" s="3">
        <v>2</v>
      </c>
      <c r="F514" s="3" t="s">
        <v>695</v>
      </c>
      <c r="H514" s="3" t="e">
        <f>#REF!</f>
        <v>#REF!</v>
      </c>
    </row>
    <row r="515" spans="1:8">
      <c r="A515" s="3" t="str">
        <f t="shared" si="33"/>
        <v>КОРПОРАЦИЯ ЗА ТЕХНОЛОГИИ И ИНОВАЦИИ АД</v>
      </c>
      <c r="B515" s="3" t="str">
        <f t="shared" si="34"/>
        <v>115086942</v>
      </c>
      <c r="C515" s="8">
        <f t="shared" si="35"/>
        <v>45747</v>
      </c>
      <c r="D515" s="3" t="s">
        <v>696</v>
      </c>
      <c r="E515" s="3">
        <v>2</v>
      </c>
      <c r="F515" s="3" t="s">
        <v>697</v>
      </c>
      <c r="H515" s="3" t="e">
        <f>#REF!</f>
        <v>#REF!</v>
      </c>
    </row>
    <row r="516" spans="1:8">
      <c r="A516" s="3" t="str">
        <f t="shared" si="33"/>
        <v>КОРПОРАЦИЯ ЗА ТЕХНОЛОГИИ И ИНОВАЦИИ АД</v>
      </c>
      <c r="B516" s="3" t="str">
        <f t="shared" si="34"/>
        <v>115086942</v>
      </c>
      <c r="C516" s="8">
        <f t="shared" si="35"/>
        <v>45747</v>
      </c>
      <c r="D516" s="3" t="s">
        <v>698</v>
      </c>
      <c r="E516" s="3">
        <v>2</v>
      </c>
      <c r="F516" s="3" t="s">
        <v>699</v>
      </c>
      <c r="H516" s="3" t="e">
        <f>#REF!</f>
        <v>#REF!</v>
      </c>
    </row>
    <row r="517" spans="1:8">
      <c r="A517" s="3" t="str">
        <f t="shared" si="33"/>
        <v>КОРПОРАЦИЯ ЗА ТЕХНОЛОГИИ И ИНОВАЦИИ АД</v>
      </c>
      <c r="B517" s="3" t="str">
        <f t="shared" si="34"/>
        <v>115086942</v>
      </c>
      <c r="C517" s="8">
        <f t="shared" si="35"/>
        <v>45747</v>
      </c>
      <c r="D517" s="3" t="s">
        <v>700</v>
      </c>
      <c r="E517" s="3">
        <v>2</v>
      </c>
      <c r="F517" s="3" t="s">
        <v>669</v>
      </c>
      <c r="H517" s="3" t="e">
        <f>#REF!</f>
        <v>#REF!</v>
      </c>
    </row>
    <row r="518" spans="1:8">
      <c r="A518" s="3" t="str">
        <f t="shared" si="33"/>
        <v>КОРПОРАЦИЯ ЗА ТЕХНОЛОГИИ И ИНОВАЦИИ АД</v>
      </c>
      <c r="B518" s="3" t="str">
        <f t="shared" si="34"/>
        <v>115086942</v>
      </c>
      <c r="C518" s="8">
        <f t="shared" si="35"/>
        <v>45747</v>
      </c>
      <c r="D518" s="3" t="s">
        <v>701</v>
      </c>
      <c r="E518" s="3">
        <v>2</v>
      </c>
      <c r="F518" s="3" t="s">
        <v>702</v>
      </c>
      <c r="H518" s="3" t="e">
        <f>#REF!</f>
        <v>#REF!</v>
      </c>
    </row>
    <row r="519" spans="1:8">
      <c r="A519" s="3" t="str">
        <f t="shared" si="33"/>
        <v>КОРПОРАЦИЯ ЗА ТЕХНОЛОГИИ И ИНОВАЦИИ АД</v>
      </c>
      <c r="B519" s="3" t="str">
        <f t="shared" si="34"/>
        <v>115086942</v>
      </c>
      <c r="C519" s="8">
        <f t="shared" si="35"/>
        <v>45747</v>
      </c>
      <c r="D519" s="3" t="s">
        <v>703</v>
      </c>
      <c r="E519" s="3">
        <v>2</v>
      </c>
      <c r="F519" s="3" t="s">
        <v>704</v>
      </c>
      <c r="H519" s="3" t="e">
        <f>#REF!</f>
        <v>#REF!</v>
      </c>
    </row>
    <row r="520" spans="1:8">
      <c r="A520" s="3" t="str">
        <f t="shared" si="33"/>
        <v>КОРПОРАЦИЯ ЗА ТЕХНОЛОГИИ И ИНОВАЦИИ АД</v>
      </c>
      <c r="B520" s="3" t="str">
        <f t="shared" si="34"/>
        <v>115086942</v>
      </c>
      <c r="C520" s="8">
        <f t="shared" si="35"/>
        <v>45747</v>
      </c>
      <c r="D520" s="3" t="s">
        <v>705</v>
      </c>
      <c r="E520" s="3">
        <v>2</v>
      </c>
      <c r="F520" s="3" t="s">
        <v>706</v>
      </c>
      <c r="H520" s="3" t="e">
        <f>#REF!</f>
        <v>#REF!</v>
      </c>
    </row>
    <row r="521" spans="1:8">
      <c r="A521" s="3" t="str">
        <f t="shared" si="33"/>
        <v>КОРПОРАЦИЯ ЗА ТЕХНОЛОГИИ И ИНОВАЦИИ АД</v>
      </c>
      <c r="B521" s="3" t="str">
        <f t="shared" si="34"/>
        <v>115086942</v>
      </c>
      <c r="C521" s="8">
        <f t="shared" si="35"/>
        <v>45747</v>
      </c>
      <c r="D521" s="3" t="s">
        <v>654</v>
      </c>
      <c r="E521" s="3">
        <v>3</v>
      </c>
      <c r="F521" s="3" t="s">
        <v>655</v>
      </c>
      <c r="H521" s="3" t="e">
        <f>#REF!</f>
        <v>#REF!</v>
      </c>
    </row>
    <row r="522" spans="1:8">
      <c r="A522" s="3" t="str">
        <f t="shared" si="33"/>
        <v>КОРПОРАЦИЯ ЗА ТЕХНОЛОГИИ И ИНОВАЦИИ АД</v>
      </c>
      <c r="B522" s="3" t="str">
        <f t="shared" si="34"/>
        <v>115086942</v>
      </c>
      <c r="C522" s="8">
        <f t="shared" si="35"/>
        <v>45747</v>
      </c>
      <c r="D522" s="3" t="s">
        <v>656</v>
      </c>
      <c r="E522" s="3">
        <v>3</v>
      </c>
      <c r="F522" s="3" t="s">
        <v>657</v>
      </c>
      <c r="H522" s="3" t="e">
        <f>#REF!</f>
        <v>#REF!</v>
      </c>
    </row>
    <row r="523" spans="1:8">
      <c r="A523" s="3" t="str">
        <f t="shared" si="33"/>
        <v>КОРПОРАЦИЯ ЗА ТЕХНОЛОГИИ И ИНОВАЦИИ АД</v>
      </c>
      <c r="B523" s="3" t="str">
        <f t="shared" si="34"/>
        <v>115086942</v>
      </c>
      <c r="C523" s="8">
        <f t="shared" si="35"/>
        <v>45747</v>
      </c>
      <c r="D523" s="3" t="s">
        <v>658</v>
      </c>
      <c r="E523" s="3">
        <v>3</v>
      </c>
      <c r="F523" s="3" t="s">
        <v>659</v>
      </c>
      <c r="H523" s="3" t="e">
        <f>#REF!</f>
        <v>#REF!</v>
      </c>
    </row>
    <row r="524" spans="1:8">
      <c r="A524" s="3" t="str">
        <f t="shared" si="33"/>
        <v>КОРПОРАЦИЯ ЗА ТЕХНОЛОГИИ И ИНОВАЦИИ АД</v>
      </c>
      <c r="B524" s="3" t="str">
        <f t="shared" si="34"/>
        <v>115086942</v>
      </c>
      <c r="C524" s="8">
        <f t="shared" si="35"/>
        <v>45747</v>
      </c>
      <c r="D524" s="3" t="s">
        <v>660</v>
      </c>
      <c r="E524" s="3">
        <v>3</v>
      </c>
      <c r="F524" s="3" t="s">
        <v>661</v>
      </c>
      <c r="H524" s="3" t="e">
        <f>#REF!</f>
        <v>#REF!</v>
      </c>
    </row>
    <row r="525" spans="1:8">
      <c r="A525" s="3" t="str">
        <f t="shared" ref="A525:A588" si="36">pdeName</f>
        <v>КОРПОРАЦИЯ ЗА ТЕХНОЛОГИИ И ИНОВАЦИИ АД</v>
      </c>
      <c r="B525" s="3" t="str">
        <f t="shared" ref="B525:B588" si="37">pdeBulstat</f>
        <v>115086942</v>
      </c>
      <c r="C525" s="8">
        <f t="shared" ref="C525:C588" si="38">endDate</f>
        <v>45747</v>
      </c>
      <c r="D525" s="3" t="s">
        <v>662</v>
      </c>
      <c r="E525" s="3">
        <v>3</v>
      </c>
      <c r="F525" s="3" t="s">
        <v>663</v>
      </c>
      <c r="H525" s="3" t="e">
        <f>#REF!</f>
        <v>#REF!</v>
      </c>
    </row>
    <row r="526" spans="1:8">
      <c r="A526" s="3" t="str">
        <f t="shared" si="36"/>
        <v>КОРПОРАЦИЯ ЗА ТЕХНОЛОГИИ И ИНОВАЦИИ АД</v>
      </c>
      <c r="B526" s="3" t="str">
        <f t="shared" si="37"/>
        <v>115086942</v>
      </c>
      <c r="C526" s="8">
        <f t="shared" si="38"/>
        <v>45747</v>
      </c>
      <c r="D526" s="3" t="s">
        <v>664</v>
      </c>
      <c r="E526" s="3">
        <v>3</v>
      </c>
      <c r="F526" s="3" t="s">
        <v>665</v>
      </c>
      <c r="H526" s="3" t="e">
        <f>#REF!</f>
        <v>#REF!</v>
      </c>
    </row>
    <row r="527" spans="1:8">
      <c r="A527" s="3" t="str">
        <f t="shared" si="36"/>
        <v>КОРПОРАЦИЯ ЗА ТЕХНОЛОГИИ И ИНОВАЦИИ АД</v>
      </c>
      <c r="B527" s="3" t="str">
        <f t="shared" si="37"/>
        <v>115086942</v>
      </c>
      <c r="C527" s="8">
        <f t="shared" si="38"/>
        <v>45747</v>
      </c>
      <c r="D527" s="3" t="s">
        <v>666</v>
      </c>
      <c r="E527" s="3">
        <v>3</v>
      </c>
      <c r="F527" s="3" t="s">
        <v>667</v>
      </c>
      <c r="H527" s="3" t="e">
        <f>#REF!</f>
        <v>#REF!</v>
      </c>
    </row>
    <row r="528" spans="1:8">
      <c r="A528" s="3" t="str">
        <f t="shared" si="36"/>
        <v>КОРПОРАЦИЯ ЗА ТЕХНОЛОГИИ И ИНОВАЦИИ АД</v>
      </c>
      <c r="B528" s="3" t="str">
        <f t="shared" si="37"/>
        <v>115086942</v>
      </c>
      <c r="C528" s="8">
        <f t="shared" si="38"/>
        <v>45747</v>
      </c>
      <c r="D528" s="3" t="s">
        <v>668</v>
      </c>
      <c r="E528" s="3">
        <v>3</v>
      </c>
      <c r="F528" s="3" t="s">
        <v>669</v>
      </c>
      <c r="H528" s="3" t="e">
        <f>#REF!</f>
        <v>#REF!</v>
      </c>
    </row>
    <row r="529" spans="1:8">
      <c r="A529" s="3" t="str">
        <f t="shared" si="36"/>
        <v>КОРПОРАЦИЯ ЗА ТЕХНОЛОГИИ И ИНОВАЦИИ АД</v>
      </c>
      <c r="B529" s="3" t="str">
        <f t="shared" si="37"/>
        <v>115086942</v>
      </c>
      <c r="C529" s="8">
        <f t="shared" si="38"/>
        <v>45747</v>
      </c>
      <c r="D529" s="3" t="s">
        <v>670</v>
      </c>
      <c r="E529" s="3">
        <v>3</v>
      </c>
      <c r="F529" s="3" t="s">
        <v>671</v>
      </c>
      <c r="H529" s="3" t="e">
        <f>#REF!</f>
        <v>#REF!</v>
      </c>
    </row>
    <row r="530" spans="1:8">
      <c r="A530" s="3" t="str">
        <f t="shared" si="36"/>
        <v>КОРПОРАЦИЯ ЗА ТЕХНОЛОГИИ И ИНОВАЦИИ АД</v>
      </c>
      <c r="B530" s="3" t="str">
        <f t="shared" si="37"/>
        <v>115086942</v>
      </c>
      <c r="C530" s="8">
        <f t="shared" si="38"/>
        <v>45747</v>
      </c>
      <c r="D530" s="3" t="s">
        <v>672</v>
      </c>
      <c r="E530" s="3">
        <v>3</v>
      </c>
      <c r="F530" s="3" t="s">
        <v>673</v>
      </c>
      <c r="H530" s="3" t="e">
        <f>#REF!</f>
        <v>#REF!</v>
      </c>
    </row>
    <row r="531" spans="1:8">
      <c r="A531" s="3" t="str">
        <f t="shared" si="36"/>
        <v>КОРПОРАЦИЯ ЗА ТЕХНОЛОГИИ И ИНОВАЦИИ АД</v>
      </c>
      <c r="B531" s="3" t="str">
        <f t="shared" si="37"/>
        <v>115086942</v>
      </c>
      <c r="C531" s="8">
        <f t="shared" si="38"/>
        <v>45747</v>
      </c>
      <c r="D531" s="3" t="s">
        <v>674</v>
      </c>
      <c r="E531" s="3">
        <v>3</v>
      </c>
      <c r="F531" s="3" t="s">
        <v>675</v>
      </c>
      <c r="H531" s="3" t="e">
        <f>#REF!</f>
        <v>#REF!</v>
      </c>
    </row>
    <row r="532" spans="1:8">
      <c r="A532" s="3" t="str">
        <f t="shared" si="36"/>
        <v>КОРПОРАЦИЯ ЗА ТЕХНОЛОГИИ И ИНОВАЦИИ АД</v>
      </c>
      <c r="B532" s="3" t="str">
        <f t="shared" si="37"/>
        <v>115086942</v>
      </c>
      <c r="C532" s="8">
        <f t="shared" si="38"/>
        <v>45747</v>
      </c>
      <c r="D532" s="3" t="s">
        <v>676</v>
      </c>
      <c r="E532" s="3">
        <v>3</v>
      </c>
      <c r="F532" s="3" t="s">
        <v>677</v>
      </c>
      <c r="H532" s="3" t="e">
        <f>#REF!</f>
        <v>#REF!</v>
      </c>
    </row>
    <row r="533" spans="1:8">
      <c r="A533" s="3" t="str">
        <f t="shared" si="36"/>
        <v>КОРПОРАЦИЯ ЗА ТЕХНОЛОГИИ И ИНОВАЦИИ АД</v>
      </c>
      <c r="B533" s="3" t="str">
        <f t="shared" si="37"/>
        <v>115086942</v>
      </c>
      <c r="C533" s="8">
        <f t="shared" si="38"/>
        <v>45747</v>
      </c>
      <c r="D533" s="3" t="s">
        <v>678</v>
      </c>
      <c r="E533" s="3">
        <v>3</v>
      </c>
      <c r="F533" s="3" t="s">
        <v>679</v>
      </c>
      <c r="H533" s="3" t="e">
        <f>#REF!</f>
        <v>#REF!</v>
      </c>
    </row>
    <row r="534" spans="1:8">
      <c r="A534" s="3" t="str">
        <f t="shared" si="36"/>
        <v>КОРПОРАЦИЯ ЗА ТЕХНОЛОГИИ И ИНОВАЦИИ АД</v>
      </c>
      <c r="B534" s="3" t="str">
        <f t="shared" si="37"/>
        <v>115086942</v>
      </c>
      <c r="C534" s="8">
        <f t="shared" si="38"/>
        <v>45747</v>
      </c>
      <c r="D534" s="3" t="s">
        <v>680</v>
      </c>
      <c r="E534" s="3">
        <v>3</v>
      </c>
      <c r="F534" s="3" t="s">
        <v>681</v>
      </c>
      <c r="H534" s="3" t="e">
        <f>#REF!</f>
        <v>#REF!</v>
      </c>
    </row>
    <row r="535" spans="1:8">
      <c r="A535" s="3" t="str">
        <f t="shared" si="36"/>
        <v>КОРПОРАЦИЯ ЗА ТЕХНОЛОГИИ И ИНОВАЦИИ АД</v>
      </c>
      <c r="B535" s="3" t="str">
        <f t="shared" si="37"/>
        <v>115086942</v>
      </c>
      <c r="C535" s="8">
        <f t="shared" si="38"/>
        <v>45747</v>
      </c>
      <c r="D535" s="3" t="s">
        <v>682</v>
      </c>
      <c r="E535" s="3">
        <v>3</v>
      </c>
      <c r="F535" s="3" t="s">
        <v>669</v>
      </c>
      <c r="H535" s="3" t="e">
        <f>#REF!</f>
        <v>#REF!</v>
      </c>
    </row>
    <row r="536" spans="1:8">
      <c r="A536" s="3" t="str">
        <f t="shared" si="36"/>
        <v>КОРПОРАЦИЯ ЗА ТЕХНОЛОГИИ И ИНОВАЦИИ АД</v>
      </c>
      <c r="B536" s="3" t="str">
        <f t="shared" si="37"/>
        <v>115086942</v>
      </c>
      <c r="C536" s="8">
        <f t="shared" si="38"/>
        <v>45747</v>
      </c>
      <c r="D536" s="3" t="s">
        <v>683</v>
      </c>
      <c r="E536" s="3">
        <v>3</v>
      </c>
      <c r="F536" s="3" t="s">
        <v>684</v>
      </c>
      <c r="H536" s="3" t="e">
        <f>#REF!</f>
        <v>#REF!</v>
      </c>
    </row>
    <row r="537" spans="1:8">
      <c r="A537" s="3" t="str">
        <f t="shared" si="36"/>
        <v>КОРПОРАЦИЯ ЗА ТЕХНОЛОГИИ И ИНОВАЦИИ АД</v>
      </c>
      <c r="B537" s="3" t="str">
        <f t="shared" si="37"/>
        <v>115086942</v>
      </c>
      <c r="C537" s="8">
        <f t="shared" si="38"/>
        <v>45747</v>
      </c>
      <c r="D537" s="3" t="s">
        <v>685</v>
      </c>
      <c r="E537" s="3">
        <v>3</v>
      </c>
      <c r="F537" s="3" t="s">
        <v>686</v>
      </c>
      <c r="H537" s="3" t="e">
        <f>#REF!</f>
        <v>#REF!</v>
      </c>
    </row>
    <row r="538" spans="1:8">
      <c r="A538" s="3" t="str">
        <f t="shared" si="36"/>
        <v>КОРПОРАЦИЯ ЗА ТЕХНОЛОГИИ И ИНОВАЦИИ АД</v>
      </c>
      <c r="B538" s="3" t="str">
        <f t="shared" si="37"/>
        <v>115086942</v>
      </c>
      <c r="C538" s="8">
        <f t="shared" si="38"/>
        <v>45747</v>
      </c>
      <c r="D538" s="3" t="s">
        <v>687</v>
      </c>
      <c r="E538" s="3">
        <v>3</v>
      </c>
      <c r="F538" s="3" t="s">
        <v>140</v>
      </c>
      <c r="H538" s="3" t="e">
        <f>#REF!</f>
        <v>#REF!</v>
      </c>
    </row>
    <row r="539" spans="1:8">
      <c r="A539" s="3" t="str">
        <f t="shared" si="36"/>
        <v>КОРПОРАЦИЯ ЗА ТЕХНОЛОГИИ И ИНОВАЦИИ АД</v>
      </c>
      <c r="B539" s="3" t="str">
        <f t="shared" si="37"/>
        <v>115086942</v>
      </c>
      <c r="C539" s="8">
        <f t="shared" si="38"/>
        <v>45747</v>
      </c>
      <c r="D539" s="3" t="s">
        <v>688</v>
      </c>
      <c r="E539" s="3">
        <v>3</v>
      </c>
      <c r="F539" s="3" t="s">
        <v>142</v>
      </c>
      <c r="H539" s="3" t="e">
        <f>#REF!</f>
        <v>#REF!</v>
      </c>
    </row>
    <row r="540" spans="1:8">
      <c r="A540" s="3" t="str">
        <f t="shared" si="36"/>
        <v>КОРПОРАЦИЯ ЗА ТЕХНОЛОГИИ И ИНОВАЦИИ АД</v>
      </c>
      <c r="B540" s="3" t="str">
        <f t="shared" si="37"/>
        <v>115086942</v>
      </c>
      <c r="C540" s="8">
        <f t="shared" si="38"/>
        <v>45747</v>
      </c>
      <c r="D540" s="3" t="s">
        <v>689</v>
      </c>
      <c r="E540" s="3">
        <v>3</v>
      </c>
      <c r="F540" s="3" t="s">
        <v>146</v>
      </c>
      <c r="H540" s="3" t="e">
        <f>#REF!</f>
        <v>#REF!</v>
      </c>
    </row>
    <row r="541" spans="1:8">
      <c r="A541" s="3" t="str">
        <f t="shared" si="36"/>
        <v>КОРПОРАЦИЯ ЗА ТЕХНОЛОГИИ И ИНОВАЦИИ АД</v>
      </c>
      <c r="B541" s="3" t="str">
        <f t="shared" si="37"/>
        <v>115086942</v>
      </c>
      <c r="C541" s="8">
        <f t="shared" si="38"/>
        <v>45747</v>
      </c>
      <c r="D541" s="3" t="s">
        <v>690</v>
      </c>
      <c r="E541" s="3">
        <v>3</v>
      </c>
      <c r="F541" s="3" t="s">
        <v>148</v>
      </c>
      <c r="H541" s="3" t="e">
        <f>#REF!</f>
        <v>#REF!</v>
      </c>
    </row>
    <row r="542" spans="1:8">
      <c r="A542" s="3" t="str">
        <f t="shared" si="36"/>
        <v>КОРПОРАЦИЯ ЗА ТЕХНОЛОГИИ И ИНОВАЦИИ АД</v>
      </c>
      <c r="B542" s="3" t="str">
        <f t="shared" si="37"/>
        <v>115086942</v>
      </c>
      <c r="C542" s="8">
        <f t="shared" si="38"/>
        <v>45747</v>
      </c>
      <c r="D542" s="3" t="s">
        <v>691</v>
      </c>
      <c r="E542" s="3">
        <v>3</v>
      </c>
      <c r="F542" s="3" t="s">
        <v>692</v>
      </c>
      <c r="H542" s="3" t="e">
        <f>#REF!</f>
        <v>#REF!</v>
      </c>
    </row>
    <row r="543" spans="1:8">
      <c r="A543" s="3" t="str">
        <f t="shared" si="36"/>
        <v>КОРПОРАЦИЯ ЗА ТЕХНОЛОГИИ И ИНОВАЦИИ АД</v>
      </c>
      <c r="B543" s="3" t="str">
        <f t="shared" si="37"/>
        <v>115086942</v>
      </c>
      <c r="C543" s="8">
        <f t="shared" si="38"/>
        <v>45747</v>
      </c>
      <c r="D543" s="3" t="s">
        <v>693</v>
      </c>
      <c r="E543" s="3">
        <v>3</v>
      </c>
      <c r="F543" s="3" t="s">
        <v>154</v>
      </c>
      <c r="H543" s="3" t="e">
        <f>#REF!</f>
        <v>#REF!</v>
      </c>
    </row>
    <row r="544" spans="1:8">
      <c r="A544" s="3" t="str">
        <f t="shared" si="36"/>
        <v>КОРПОРАЦИЯ ЗА ТЕХНОЛОГИИ И ИНОВАЦИИ АД</v>
      </c>
      <c r="B544" s="3" t="str">
        <f t="shared" si="37"/>
        <v>115086942</v>
      </c>
      <c r="C544" s="8">
        <f t="shared" si="38"/>
        <v>45747</v>
      </c>
      <c r="D544" s="3" t="s">
        <v>694</v>
      </c>
      <c r="E544" s="3">
        <v>3</v>
      </c>
      <c r="F544" s="3" t="s">
        <v>695</v>
      </c>
      <c r="H544" s="3" t="e">
        <f>#REF!</f>
        <v>#REF!</v>
      </c>
    </row>
    <row r="545" spans="1:8">
      <c r="A545" s="3" t="str">
        <f t="shared" si="36"/>
        <v>КОРПОРАЦИЯ ЗА ТЕХНОЛОГИИ И ИНОВАЦИИ АД</v>
      </c>
      <c r="B545" s="3" t="str">
        <f t="shared" si="37"/>
        <v>115086942</v>
      </c>
      <c r="C545" s="8">
        <f t="shared" si="38"/>
        <v>45747</v>
      </c>
      <c r="D545" s="3" t="s">
        <v>696</v>
      </c>
      <c r="E545" s="3">
        <v>3</v>
      </c>
      <c r="F545" s="3" t="s">
        <v>697</v>
      </c>
      <c r="H545" s="3" t="e">
        <f>#REF!</f>
        <v>#REF!</v>
      </c>
    </row>
    <row r="546" spans="1:8">
      <c r="A546" s="3" t="str">
        <f t="shared" si="36"/>
        <v>КОРПОРАЦИЯ ЗА ТЕХНОЛОГИИ И ИНОВАЦИИ АД</v>
      </c>
      <c r="B546" s="3" t="str">
        <f t="shared" si="37"/>
        <v>115086942</v>
      </c>
      <c r="C546" s="8">
        <f t="shared" si="38"/>
        <v>45747</v>
      </c>
      <c r="D546" s="3" t="s">
        <v>698</v>
      </c>
      <c r="E546" s="3">
        <v>3</v>
      </c>
      <c r="F546" s="3" t="s">
        <v>699</v>
      </c>
      <c r="H546" s="3" t="e">
        <f>#REF!</f>
        <v>#REF!</v>
      </c>
    </row>
    <row r="547" spans="1:8">
      <c r="A547" s="3" t="str">
        <f t="shared" si="36"/>
        <v>КОРПОРАЦИЯ ЗА ТЕХНОЛОГИИ И ИНОВАЦИИ АД</v>
      </c>
      <c r="B547" s="3" t="str">
        <f t="shared" si="37"/>
        <v>115086942</v>
      </c>
      <c r="C547" s="8">
        <f t="shared" si="38"/>
        <v>45747</v>
      </c>
      <c r="D547" s="3" t="s">
        <v>700</v>
      </c>
      <c r="E547" s="3">
        <v>3</v>
      </c>
      <c r="F547" s="3" t="s">
        <v>669</v>
      </c>
      <c r="H547" s="3" t="e">
        <f>#REF!</f>
        <v>#REF!</v>
      </c>
    </row>
    <row r="548" spans="1:8">
      <c r="A548" s="3" t="str">
        <f t="shared" si="36"/>
        <v>КОРПОРАЦИЯ ЗА ТЕХНОЛОГИИ И ИНОВАЦИИ АД</v>
      </c>
      <c r="B548" s="3" t="str">
        <f t="shared" si="37"/>
        <v>115086942</v>
      </c>
      <c r="C548" s="8">
        <f t="shared" si="38"/>
        <v>45747</v>
      </c>
      <c r="D548" s="3" t="s">
        <v>701</v>
      </c>
      <c r="E548" s="3">
        <v>3</v>
      </c>
      <c r="F548" s="3" t="s">
        <v>702</v>
      </c>
      <c r="H548" s="3" t="e">
        <f>#REF!</f>
        <v>#REF!</v>
      </c>
    </row>
    <row r="549" spans="1:8">
      <c r="A549" s="3" t="str">
        <f t="shared" si="36"/>
        <v>КОРПОРАЦИЯ ЗА ТЕХНОЛОГИИ И ИНОВАЦИИ АД</v>
      </c>
      <c r="B549" s="3" t="str">
        <f t="shared" si="37"/>
        <v>115086942</v>
      </c>
      <c r="C549" s="8">
        <f t="shared" si="38"/>
        <v>45747</v>
      </c>
      <c r="D549" s="3" t="s">
        <v>703</v>
      </c>
      <c r="E549" s="3">
        <v>3</v>
      </c>
      <c r="F549" s="3" t="s">
        <v>704</v>
      </c>
      <c r="H549" s="3" t="e">
        <f>#REF!</f>
        <v>#REF!</v>
      </c>
    </row>
    <row r="550" spans="1:8">
      <c r="A550" s="3" t="str">
        <f t="shared" si="36"/>
        <v>КОРПОРАЦИЯ ЗА ТЕХНОЛОГИИ И ИНОВАЦИИ АД</v>
      </c>
      <c r="B550" s="3" t="str">
        <f t="shared" si="37"/>
        <v>115086942</v>
      </c>
      <c r="C550" s="8">
        <f t="shared" si="38"/>
        <v>45747</v>
      </c>
      <c r="D550" s="3" t="s">
        <v>705</v>
      </c>
      <c r="E550" s="3">
        <v>3</v>
      </c>
      <c r="F550" s="3" t="s">
        <v>706</v>
      </c>
      <c r="H550" s="3" t="e">
        <f>#REF!</f>
        <v>#REF!</v>
      </c>
    </row>
    <row r="551" spans="1:8">
      <c r="A551" s="3" t="str">
        <f t="shared" si="36"/>
        <v>КОРПОРАЦИЯ ЗА ТЕХНОЛОГИИ И ИНОВАЦИИ АД</v>
      </c>
      <c r="B551" s="3" t="str">
        <f t="shared" si="37"/>
        <v>115086942</v>
      </c>
      <c r="C551" s="8">
        <f t="shared" si="38"/>
        <v>45747</v>
      </c>
      <c r="D551" s="3" t="s">
        <v>654</v>
      </c>
      <c r="E551" s="3">
        <v>4</v>
      </c>
      <c r="F551" s="3" t="s">
        <v>655</v>
      </c>
      <c r="H551" s="3" t="e">
        <f>#REF!</f>
        <v>#REF!</v>
      </c>
    </row>
    <row r="552" spans="1:8">
      <c r="A552" s="3" t="str">
        <f t="shared" si="36"/>
        <v>КОРПОРАЦИЯ ЗА ТЕХНОЛОГИИ И ИНОВАЦИИ АД</v>
      </c>
      <c r="B552" s="3" t="str">
        <f t="shared" si="37"/>
        <v>115086942</v>
      </c>
      <c r="C552" s="8">
        <f t="shared" si="38"/>
        <v>45747</v>
      </c>
      <c r="D552" s="3" t="s">
        <v>656</v>
      </c>
      <c r="E552" s="3">
        <v>4</v>
      </c>
      <c r="F552" s="3" t="s">
        <v>657</v>
      </c>
      <c r="H552" s="3" t="e">
        <f>#REF!</f>
        <v>#REF!</v>
      </c>
    </row>
    <row r="553" spans="1:8">
      <c r="A553" s="3" t="str">
        <f t="shared" si="36"/>
        <v>КОРПОРАЦИЯ ЗА ТЕХНОЛОГИИ И ИНОВАЦИИ АД</v>
      </c>
      <c r="B553" s="3" t="str">
        <f t="shared" si="37"/>
        <v>115086942</v>
      </c>
      <c r="C553" s="8">
        <f t="shared" si="38"/>
        <v>45747</v>
      </c>
      <c r="D553" s="3" t="s">
        <v>658</v>
      </c>
      <c r="E553" s="3">
        <v>4</v>
      </c>
      <c r="F553" s="3" t="s">
        <v>659</v>
      </c>
      <c r="H553" s="3" t="e">
        <f>#REF!</f>
        <v>#REF!</v>
      </c>
    </row>
    <row r="554" spans="1:8">
      <c r="A554" s="3" t="str">
        <f t="shared" si="36"/>
        <v>КОРПОРАЦИЯ ЗА ТЕХНОЛОГИИ И ИНОВАЦИИ АД</v>
      </c>
      <c r="B554" s="3" t="str">
        <f t="shared" si="37"/>
        <v>115086942</v>
      </c>
      <c r="C554" s="8">
        <f t="shared" si="38"/>
        <v>45747</v>
      </c>
      <c r="D554" s="3" t="s">
        <v>660</v>
      </c>
      <c r="E554" s="3">
        <v>4</v>
      </c>
      <c r="F554" s="3" t="s">
        <v>661</v>
      </c>
      <c r="H554" s="3" t="e">
        <f>#REF!</f>
        <v>#REF!</v>
      </c>
    </row>
    <row r="555" spans="1:8">
      <c r="A555" s="3" t="str">
        <f t="shared" si="36"/>
        <v>КОРПОРАЦИЯ ЗА ТЕХНОЛОГИИ И ИНОВАЦИИ АД</v>
      </c>
      <c r="B555" s="3" t="str">
        <f t="shared" si="37"/>
        <v>115086942</v>
      </c>
      <c r="C555" s="8">
        <f t="shared" si="38"/>
        <v>45747</v>
      </c>
      <c r="D555" s="3" t="s">
        <v>662</v>
      </c>
      <c r="E555" s="3">
        <v>4</v>
      </c>
      <c r="F555" s="3" t="s">
        <v>663</v>
      </c>
      <c r="H555" s="3" t="e">
        <f>#REF!</f>
        <v>#REF!</v>
      </c>
    </row>
    <row r="556" spans="1:8">
      <c r="A556" s="3" t="str">
        <f t="shared" si="36"/>
        <v>КОРПОРАЦИЯ ЗА ТЕХНОЛОГИИ И ИНОВАЦИИ АД</v>
      </c>
      <c r="B556" s="3" t="str">
        <f t="shared" si="37"/>
        <v>115086942</v>
      </c>
      <c r="C556" s="8">
        <f t="shared" si="38"/>
        <v>45747</v>
      </c>
      <c r="D556" s="3" t="s">
        <v>664</v>
      </c>
      <c r="E556" s="3">
        <v>4</v>
      </c>
      <c r="F556" s="3" t="s">
        <v>665</v>
      </c>
      <c r="H556" s="3" t="e">
        <f>#REF!</f>
        <v>#REF!</v>
      </c>
    </row>
    <row r="557" spans="1:8">
      <c r="A557" s="3" t="str">
        <f t="shared" si="36"/>
        <v>КОРПОРАЦИЯ ЗА ТЕХНОЛОГИИ И ИНОВАЦИИ АД</v>
      </c>
      <c r="B557" s="3" t="str">
        <f t="shared" si="37"/>
        <v>115086942</v>
      </c>
      <c r="C557" s="8">
        <f t="shared" si="38"/>
        <v>45747</v>
      </c>
      <c r="D557" s="3" t="s">
        <v>666</v>
      </c>
      <c r="E557" s="3">
        <v>4</v>
      </c>
      <c r="F557" s="3" t="s">
        <v>667</v>
      </c>
      <c r="H557" s="3" t="e">
        <f>#REF!</f>
        <v>#REF!</v>
      </c>
    </row>
    <row r="558" spans="1:8">
      <c r="A558" s="3" t="str">
        <f t="shared" si="36"/>
        <v>КОРПОРАЦИЯ ЗА ТЕХНОЛОГИИ И ИНОВАЦИИ АД</v>
      </c>
      <c r="B558" s="3" t="str">
        <f t="shared" si="37"/>
        <v>115086942</v>
      </c>
      <c r="C558" s="8">
        <f t="shared" si="38"/>
        <v>45747</v>
      </c>
      <c r="D558" s="3" t="s">
        <v>668</v>
      </c>
      <c r="E558" s="3">
        <v>4</v>
      </c>
      <c r="F558" s="3" t="s">
        <v>669</v>
      </c>
      <c r="H558" s="3" t="e">
        <f>#REF!</f>
        <v>#REF!</v>
      </c>
    </row>
    <row r="559" spans="1:8">
      <c r="A559" s="3" t="str">
        <f t="shared" si="36"/>
        <v>КОРПОРАЦИЯ ЗА ТЕХНОЛОГИИ И ИНОВАЦИИ АД</v>
      </c>
      <c r="B559" s="3" t="str">
        <f t="shared" si="37"/>
        <v>115086942</v>
      </c>
      <c r="C559" s="8">
        <f t="shared" si="38"/>
        <v>45747</v>
      </c>
      <c r="D559" s="3" t="s">
        <v>670</v>
      </c>
      <c r="E559" s="3">
        <v>4</v>
      </c>
      <c r="F559" s="3" t="s">
        <v>671</v>
      </c>
      <c r="H559" s="3" t="e">
        <f>#REF!</f>
        <v>#REF!</v>
      </c>
    </row>
    <row r="560" spans="1:8">
      <c r="A560" s="3" t="str">
        <f t="shared" si="36"/>
        <v>КОРПОРАЦИЯ ЗА ТЕХНОЛОГИИ И ИНОВАЦИИ АД</v>
      </c>
      <c r="B560" s="3" t="str">
        <f t="shared" si="37"/>
        <v>115086942</v>
      </c>
      <c r="C560" s="8">
        <f t="shared" si="38"/>
        <v>45747</v>
      </c>
      <c r="D560" s="3" t="s">
        <v>672</v>
      </c>
      <c r="E560" s="3">
        <v>4</v>
      </c>
      <c r="F560" s="3" t="s">
        <v>673</v>
      </c>
      <c r="H560" s="3" t="e">
        <f>#REF!</f>
        <v>#REF!</v>
      </c>
    </row>
    <row r="561" spans="1:8">
      <c r="A561" s="3" t="str">
        <f t="shared" si="36"/>
        <v>КОРПОРАЦИЯ ЗА ТЕХНОЛОГИИ И ИНОВАЦИИ АД</v>
      </c>
      <c r="B561" s="3" t="str">
        <f t="shared" si="37"/>
        <v>115086942</v>
      </c>
      <c r="C561" s="8">
        <f t="shared" si="38"/>
        <v>45747</v>
      </c>
      <c r="D561" s="3" t="s">
        <v>674</v>
      </c>
      <c r="E561" s="3">
        <v>4</v>
      </c>
      <c r="F561" s="3" t="s">
        <v>675</v>
      </c>
      <c r="H561" s="3" t="e">
        <f>#REF!</f>
        <v>#REF!</v>
      </c>
    </row>
    <row r="562" spans="1:8">
      <c r="A562" s="3" t="str">
        <f t="shared" si="36"/>
        <v>КОРПОРАЦИЯ ЗА ТЕХНОЛОГИИ И ИНОВАЦИИ АД</v>
      </c>
      <c r="B562" s="3" t="str">
        <f t="shared" si="37"/>
        <v>115086942</v>
      </c>
      <c r="C562" s="8">
        <f t="shared" si="38"/>
        <v>45747</v>
      </c>
      <c r="D562" s="3" t="s">
        <v>676</v>
      </c>
      <c r="E562" s="3">
        <v>4</v>
      </c>
      <c r="F562" s="3" t="s">
        <v>677</v>
      </c>
      <c r="H562" s="3" t="e">
        <f>#REF!</f>
        <v>#REF!</v>
      </c>
    </row>
    <row r="563" spans="1:8">
      <c r="A563" s="3" t="str">
        <f t="shared" si="36"/>
        <v>КОРПОРАЦИЯ ЗА ТЕХНОЛОГИИ И ИНОВАЦИИ АД</v>
      </c>
      <c r="B563" s="3" t="str">
        <f t="shared" si="37"/>
        <v>115086942</v>
      </c>
      <c r="C563" s="8">
        <f t="shared" si="38"/>
        <v>45747</v>
      </c>
      <c r="D563" s="3" t="s">
        <v>678</v>
      </c>
      <c r="E563" s="3">
        <v>4</v>
      </c>
      <c r="F563" s="3" t="s">
        <v>679</v>
      </c>
      <c r="H563" s="3" t="e">
        <f>#REF!</f>
        <v>#REF!</v>
      </c>
    </row>
    <row r="564" spans="1:8">
      <c r="A564" s="3" t="str">
        <f t="shared" si="36"/>
        <v>КОРПОРАЦИЯ ЗА ТЕХНОЛОГИИ И ИНОВАЦИИ АД</v>
      </c>
      <c r="B564" s="3" t="str">
        <f t="shared" si="37"/>
        <v>115086942</v>
      </c>
      <c r="C564" s="8">
        <f t="shared" si="38"/>
        <v>45747</v>
      </c>
      <c r="D564" s="3" t="s">
        <v>680</v>
      </c>
      <c r="E564" s="3">
        <v>4</v>
      </c>
      <c r="F564" s="3" t="s">
        <v>681</v>
      </c>
      <c r="H564" s="3" t="e">
        <f>#REF!</f>
        <v>#REF!</v>
      </c>
    </row>
    <row r="565" spans="1:8">
      <c r="A565" s="3" t="str">
        <f t="shared" si="36"/>
        <v>КОРПОРАЦИЯ ЗА ТЕХНОЛОГИИ И ИНОВАЦИИ АД</v>
      </c>
      <c r="B565" s="3" t="str">
        <f t="shared" si="37"/>
        <v>115086942</v>
      </c>
      <c r="C565" s="8">
        <f t="shared" si="38"/>
        <v>45747</v>
      </c>
      <c r="D565" s="3" t="s">
        <v>682</v>
      </c>
      <c r="E565" s="3">
        <v>4</v>
      </c>
      <c r="F565" s="3" t="s">
        <v>669</v>
      </c>
      <c r="H565" s="3" t="e">
        <f>#REF!</f>
        <v>#REF!</v>
      </c>
    </row>
    <row r="566" spans="1:8">
      <c r="A566" s="3" t="str">
        <f t="shared" si="36"/>
        <v>КОРПОРАЦИЯ ЗА ТЕХНОЛОГИИ И ИНОВАЦИИ АД</v>
      </c>
      <c r="B566" s="3" t="str">
        <f t="shared" si="37"/>
        <v>115086942</v>
      </c>
      <c r="C566" s="8">
        <f t="shared" si="38"/>
        <v>45747</v>
      </c>
      <c r="D566" s="3" t="s">
        <v>683</v>
      </c>
      <c r="E566" s="3">
        <v>4</v>
      </c>
      <c r="F566" s="3" t="s">
        <v>684</v>
      </c>
      <c r="H566" s="3" t="e">
        <f>#REF!</f>
        <v>#REF!</v>
      </c>
    </row>
    <row r="567" spans="1:8">
      <c r="A567" s="3" t="str">
        <f t="shared" si="36"/>
        <v>КОРПОРАЦИЯ ЗА ТЕХНОЛОГИИ И ИНОВАЦИИ АД</v>
      </c>
      <c r="B567" s="3" t="str">
        <f t="shared" si="37"/>
        <v>115086942</v>
      </c>
      <c r="C567" s="8">
        <f t="shared" si="38"/>
        <v>45747</v>
      </c>
      <c r="D567" s="3" t="s">
        <v>685</v>
      </c>
      <c r="E567" s="3">
        <v>4</v>
      </c>
      <c r="F567" s="3" t="s">
        <v>686</v>
      </c>
      <c r="H567" s="3" t="e">
        <f>#REF!</f>
        <v>#REF!</v>
      </c>
    </row>
    <row r="568" spans="1:8">
      <c r="A568" s="3" t="str">
        <f t="shared" si="36"/>
        <v>КОРПОРАЦИЯ ЗА ТЕХНОЛОГИИ И ИНОВАЦИИ АД</v>
      </c>
      <c r="B568" s="3" t="str">
        <f t="shared" si="37"/>
        <v>115086942</v>
      </c>
      <c r="C568" s="8">
        <f t="shared" si="38"/>
        <v>45747</v>
      </c>
      <c r="D568" s="3" t="s">
        <v>687</v>
      </c>
      <c r="E568" s="3">
        <v>4</v>
      </c>
      <c r="F568" s="3" t="s">
        <v>140</v>
      </c>
      <c r="H568" s="3" t="e">
        <f>#REF!</f>
        <v>#REF!</v>
      </c>
    </row>
    <row r="569" spans="1:8">
      <c r="A569" s="3" t="str">
        <f t="shared" si="36"/>
        <v>КОРПОРАЦИЯ ЗА ТЕХНОЛОГИИ И ИНОВАЦИИ АД</v>
      </c>
      <c r="B569" s="3" t="str">
        <f t="shared" si="37"/>
        <v>115086942</v>
      </c>
      <c r="C569" s="8">
        <f t="shared" si="38"/>
        <v>45747</v>
      </c>
      <c r="D569" s="3" t="s">
        <v>688</v>
      </c>
      <c r="E569" s="3">
        <v>4</v>
      </c>
      <c r="F569" s="3" t="s">
        <v>142</v>
      </c>
      <c r="H569" s="3" t="e">
        <f>#REF!</f>
        <v>#REF!</v>
      </c>
    </row>
    <row r="570" spans="1:8">
      <c r="A570" s="3" t="str">
        <f t="shared" si="36"/>
        <v>КОРПОРАЦИЯ ЗА ТЕХНОЛОГИИ И ИНОВАЦИИ АД</v>
      </c>
      <c r="B570" s="3" t="str">
        <f t="shared" si="37"/>
        <v>115086942</v>
      </c>
      <c r="C570" s="8">
        <f t="shared" si="38"/>
        <v>45747</v>
      </c>
      <c r="D570" s="3" t="s">
        <v>689</v>
      </c>
      <c r="E570" s="3">
        <v>4</v>
      </c>
      <c r="F570" s="3" t="s">
        <v>146</v>
      </c>
      <c r="H570" s="3" t="e">
        <f>#REF!</f>
        <v>#REF!</v>
      </c>
    </row>
    <row r="571" spans="1:8">
      <c r="A571" s="3" t="str">
        <f t="shared" si="36"/>
        <v>КОРПОРАЦИЯ ЗА ТЕХНОЛОГИИ И ИНОВАЦИИ АД</v>
      </c>
      <c r="B571" s="3" t="str">
        <f t="shared" si="37"/>
        <v>115086942</v>
      </c>
      <c r="C571" s="8">
        <f t="shared" si="38"/>
        <v>45747</v>
      </c>
      <c r="D571" s="3" t="s">
        <v>690</v>
      </c>
      <c r="E571" s="3">
        <v>4</v>
      </c>
      <c r="F571" s="3" t="s">
        <v>148</v>
      </c>
      <c r="H571" s="3" t="e">
        <f>#REF!</f>
        <v>#REF!</v>
      </c>
    </row>
    <row r="572" spans="1:8">
      <c r="A572" s="3" t="str">
        <f t="shared" si="36"/>
        <v>КОРПОРАЦИЯ ЗА ТЕХНОЛОГИИ И ИНОВАЦИИ АД</v>
      </c>
      <c r="B572" s="3" t="str">
        <f t="shared" si="37"/>
        <v>115086942</v>
      </c>
      <c r="C572" s="8">
        <f t="shared" si="38"/>
        <v>45747</v>
      </c>
      <c r="D572" s="3" t="s">
        <v>691</v>
      </c>
      <c r="E572" s="3">
        <v>4</v>
      </c>
      <c r="F572" s="3" t="s">
        <v>692</v>
      </c>
      <c r="H572" s="3" t="e">
        <f>#REF!</f>
        <v>#REF!</v>
      </c>
    </row>
    <row r="573" spans="1:8">
      <c r="A573" s="3" t="str">
        <f t="shared" si="36"/>
        <v>КОРПОРАЦИЯ ЗА ТЕХНОЛОГИИ И ИНОВАЦИИ АД</v>
      </c>
      <c r="B573" s="3" t="str">
        <f t="shared" si="37"/>
        <v>115086942</v>
      </c>
      <c r="C573" s="8">
        <f t="shared" si="38"/>
        <v>45747</v>
      </c>
      <c r="D573" s="3" t="s">
        <v>693</v>
      </c>
      <c r="E573" s="3">
        <v>4</v>
      </c>
      <c r="F573" s="3" t="s">
        <v>154</v>
      </c>
      <c r="H573" s="3" t="e">
        <f>#REF!</f>
        <v>#REF!</v>
      </c>
    </row>
    <row r="574" spans="1:8">
      <c r="A574" s="3" t="str">
        <f t="shared" si="36"/>
        <v>КОРПОРАЦИЯ ЗА ТЕХНОЛОГИИ И ИНОВАЦИИ АД</v>
      </c>
      <c r="B574" s="3" t="str">
        <f t="shared" si="37"/>
        <v>115086942</v>
      </c>
      <c r="C574" s="8">
        <f t="shared" si="38"/>
        <v>45747</v>
      </c>
      <c r="D574" s="3" t="s">
        <v>694</v>
      </c>
      <c r="E574" s="3">
        <v>4</v>
      </c>
      <c r="F574" s="3" t="s">
        <v>695</v>
      </c>
      <c r="H574" s="3" t="e">
        <f>#REF!</f>
        <v>#REF!</v>
      </c>
    </row>
    <row r="575" spans="1:8">
      <c r="A575" s="3" t="str">
        <f t="shared" si="36"/>
        <v>КОРПОРАЦИЯ ЗА ТЕХНОЛОГИИ И ИНОВАЦИИ АД</v>
      </c>
      <c r="B575" s="3" t="str">
        <f t="shared" si="37"/>
        <v>115086942</v>
      </c>
      <c r="C575" s="8">
        <f t="shared" si="38"/>
        <v>45747</v>
      </c>
      <c r="D575" s="3" t="s">
        <v>696</v>
      </c>
      <c r="E575" s="3">
        <v>4</v>
      </c>
      <c r="F575" s="3" t="s">
        <v>697</v>
      </c>
      <c r="H575" s="3" t="e">
        <f>#REF!</f>
        <v>#REF!</v>
      </c>
    </row>
    <row r="576" spans="1:8">
      <c r="A576" s="3" t="str">
        <f t="shared" si="36"/>
        <v>КОРПОРАЦИЯ ЗА ТЕХНОЛОГИИ И ИНОВАЦИИ АД</v>
      </c>
      <c r="B576" s="3" t="str">
        <f t="shared" si="37"/>
        <v>115086942</v>
      </c>
      <c r="C576" s="8">
        <f t="shared" si="38"/>
        <v>45747</v>
      </c>
      <c r="D576" s="3" t="s">
        <v>698</v>
      </c>
      <c r="E576" s="3">
        <v>4</v>
      </c>
      <c r="F576" s="3" t="s">
        <v>699</v>
      </c>
      <c r="H576" s="3" t="e">
        <f>#REF!</f>
        <v>#REF!</v>
      </c>
    </row>
    <row r="577" spans="1:8">
      <c r="A577" s="3" t="str">
        <f t="shared" si="36"/>
        <v>КОРПОРАЦИЯ ЗА ТЕХНОЛОГИИ И ИНОВАЦИИ АД</v>
      </c>
      <c r="B577" s="3" t="str">
        <f t="shared" si="37"/>
        <v>115086942</v>
      </c>
      <c r="C577" s="8">
        <f t="shared" si="38"/>
        <v>45747</v>
      </c>
      <c r="D577" s="3" t="s">
        <v>700</v>
      </c>
      <c r="E577" s="3">
        <v>4</v>
      </c>
      <c r="F577" s="3" t="s">
        <v>669</v>
      </c>
      <c r="H577" s="3" t="e">
        <f>#REF!</f>
        <v>#REF!</v>
      </c>
    </row>
    <row r="578" spans="1:8">
      <c r="A578" s="3" t="str">
        <f t="shared" si="36"/>
        <v>КОРПОРАЦИЯ ЗА ТЕХНОЛОГИИ И ИНОВАЦИИ АД</v>
      </c>
      <c r="B578" s="3" t="str">
        <f t="shared" si="37"/>
        <v>115086942</v>
      </c>
      <c r="C578" s="8">
        <f t="shared" si="38"/>
        <v>45747</v>
      </c>
      <c r="D578" s="3" t="s">
        <v>701</v>
      </c>
      <c r="E578" s="3">
        <v>4</v>
      </c>
      <c r="F578" s="3" t="s">
        <v>702</v>
      </c>
      <c r="H578" s="3" t="e">
        <f>#REF!</f>
        <v>#REF!</v>
      </c>
    </row>
    <row r="579" spans="1:8">
      <c r="A579" s="3" t="str">
        <f t="shared" si="36"/>
        <v>КОРПОРАЦИЯ ЗА ТЕХНОЛОГИИ И ИНОВАЦИИ АД</v>
      </c>
      <c r="B579" s="3" t="str">
        <f t="shared" si="37"/>
        <v>115086942</v>
      </c>
      <c r="C579" s="8">
        <f t="shared" si="38"/>
        <v>45747</v>
      </c>
      <c r="D579" s="3" t="s">
        <v>703</v>
      </c>
      <c r="E579" s="3">
        <v>4</v>
      </c>
      <c r="F579" s="3" t="s">
        <v>704</v>
      </c>
      <c r="H579" s="3" t="e">
        <f>#REF!</f>
        <v>#REF!</v>
      </c>
    </row>
    <row r="580" spans="1:8">
      <c r="A580" s="3" t="str">
        <f t="shared" si="36"/>
        <v>КОРПОРАЦИЯ ЗА ТЕХНОЛОГИИ И ИНОВАЦИИ АД</v>
      </c>
      <c r="B580" s="3" t="str">
        <f t="shared" si="37"/>
        <v>115086942</v>
      </c>
      <c r="C580" s="8">
        <f t="shared" si="38"/>
        <v>45747</v>
      </c>
      <c r="D580" s="3" t="s">
        <v>705</v>
      </c>
      <c r="E580" s="3">
        <v>4</v>
      </c>
      <c r="F580" s="3" t="s">
        <v>706</v>
      </c>
      <c r="H580" s="3" t="e">
        <f>#REF!</f>
        <v>#REF!</v>
      </c>
    </row>
    <row r="581" spans="1:8">
      <c r="A581" s="3" t="str">
        <f t="shared" si="36"/>
        <v>КОРПОРАЦИЯ ЗА ТЕХНОЛОГИИ И ИНОВАЦИИ АД</v>
      </c>
      <c r="B581" s="3" t="str">
        <f t="shared" si="37"/>
        <v>115086942</v>
      </c>
      <c r="C581" s="8">
        <f t="shared" si="38"/>
        <v>45747</v>
      </c>
      <c r="D581" s="3" t="s">
        <v>654</v>
      </c>
      <c r="E581" s="3">
        <v>5</v>
      </c>
      <c r="F581" s="3" t="s">
        <v>655</v>
      </c>
      <c r="H581" s="3" t="e">
        <f>#REF!</f>
        <v>#REF!</v>
      </c>
    </row>
    <row r="582" spans="1:8">
      <c r="A582" s="3" t="str">
        <f t="shared" si="36"/>
        <v>КОРПОРАЦИЯ ЗА ТЕХНОЛОГИИ И ИНОВАЦИИ АД</v>
      </c>
      <c r="B582" s="3" t="str">
        <f t="shared" si="37"/>
        <v>115086942</v>
      </c>
      <c r="C582" s="8">
        <f t="shared" si="38"/>
        <v>45747</v>
      </c>
      <c r="D582" s="3" t="s">
        <v>656</v>
      </c>
      <c r="E582" s="3">
        <v>5</v>
      </c>
      <c r="F582" s="3" t="s">
        <v>657</v>
      </c>
      <c r="H582" s="3" t="e">
        <f>#REF!</f>
        <v>#REF!</v>
      </c>
    </row>
    <row r="583" spans="1:8">
      <c r="A583" s="3" t="str">
        <f t="shared" si="36"/>
        <v>КОРПОРАЦИЯ ЗА ТЕХНОЛОГИИ И ИНОВАЦИИ АД</v>
      </c>
      <c r="B583" s="3" t="str">
        <f t="shared" si="37"/>
        <v>115086942</v>
      </c>
      <c r="C583" s="8">
        <f t="shared" si="38"/>
        <v>45747</v>
      </c>
      <c r="D583" s="3" t="s">
        <v>658</v>
      </c>
      <c r="E583" s="3">
        <v>5</v>
      </c>
      <c r="F583" s="3" t="s">
        <v>659</v>
      </c>
      <c r="H583" s="3" t="e">
        <f>#REF!</f>
        <v>#REF!</v>
      </c>
    </row>
    <row r="584" spans="1:8">
      <c r="A584" s="3" t="str">
        <f t="shared" si="36"/>
        <v>КОРПОРАЦИЯ ЗА ТЕХНОЛОГИИ И ИНОВАЦИИ АД</v>
      </c>
      <c r="B584" s="3" t="str">
        <f t="shared" si="37"/>
        <v>115086942</v>
      </c>
      <c r="C584" s="8">
        <f t="shared" si="38"/>
        <v>45747</v>
      </c>
      <c r="D584" s="3" t="s">
        <v>660</v>
      </c>
      <c r="E584" s="3">
        <v>5</v>
      </c>
      <c r="F584" s="3" t="s">
        <v>661</v>
      </c>
      <c r="H584" s="3" t="e">
        <f>#REF!</f>
        <v>#REF!</v>
      </c>
    </row>
    <row r="585" spans="1:8">
      <c r="A585" s="3" t="str">
        <f t="shared" si="36"/>
        <v>КОРПОРАЦИЯ ЗА ТЕХНОЛОГИИ И ИНОВАЦИИ АД</v>
      </c>
      <c r="B585" s="3" t="str">
        <f t="shared" si="37"/>
        <v>115086942</v>
      </c>
      <c r="C585" s="8">
        <f t="shared" si="38"/>
        <v>45747</v>
      </c>
      <c r="D585" s="3" t="s">
        <v>662</v>
      </c>
      <c r="E585" s="3">
        <v>5</v>
      </c>
      <c r="F585" s="3" t="s">
        <v>663</v>
      </c>
      <c r="H585" s="3" t="e">
        <f>#REF!</f>
        <v>#REF!</v>
      </c>
    </row>
    <row r="586" spans="1:8">
      <c r="A586" s="3" t="str">
        <f t="shared" si="36"/>
        <v>КОРПОРАЦИЯ ЗА ТЕХНОЛОГИИ И ИНОВАЦИИ АД</v>
      </c>
      <c r="B586" s="3" t="str">
        <f t="shared" si="37"/>
        <v>115086942</v>
      </c>
      <c r="C586" s="8">
        <f t="shared" si="38"/>
        <v>45747</v>
      </c>
      <c r="D586" s="3" t="s">
        <v>664</v>
      </c>
      <c r="E586" s="3">
        <v>5</v>
      </c>
      <c r="F586" s="3" t="s">
        <v>665</v>
      </c>
      <c r="H586" s="3" t="e">
        <f>#REF!</f>
        <v>#REF!</v>
      </c>
    </row>
    <row r="587" spans="1:8">
      <c r="A587" s="3" t="str">
        <f t="shared" si="36"/>
        <v>КОРПОРАЦИЯ ЗА ТЕХНОЛОГИИ И ИНОВАЦИИ АД</v>
      </c>
      <c r="B587" s="3" t="str">
        <f t="shared" si="37"/>
        <v>115086942</v>
      </c>
      <c r="C587" s="8">
        <f t="shared" si="38"/>
        <v>45747</v>
      </c>
      <c r="D587" s="3" t="s">
        <v>666</v>
      </c>
      <c r="E587" s="3">
        <v>5</v>
      </c>
      <c r="F587" s="3" t="s">
        <v>667</v>
      </c>
      <c r="H587" s="3" t="e">
        <f>#REF!</f>
        <v>#REF!</v>
      </c>
    </row>
    <row r="588" spans="1:8">
      <c r="A588" s="3" t="str">
        <f t="shared" si="36"/>
        <v>КОРПОРАЦИЯ ЗА ТЕХНОЛОГИИ И ИНОВАЦИИ АД</v>
      </c>
      <c r="B588" s="3" t="str">
        <f t="shared" si="37"/>
        <v>115086942</v>
      </c>
      <c r="C588" s="8">
        <f t="shared" si="38"/>
        <v>45747</v>
      </c>
      <c r="D588" s="3" t="s">
        <v>668</v>
      </c>
      <c r="E588" s="3">
        <v>5</v>
      </c>
      <c r="F588" s="3" t="s">
        <v>669</v>
      </c>
      <c r="H588" s="3" t="e">
        <f>#REF!</f>
        <v>#REF!</v>
      </c>
    </row>
    <row r="589" spans="1:8">
      <c r="A589" s="3" t="str">
        <f t="shared" ref="A589:A652" si="39">pdeName</f>
        <v>КОРПОРАЦИЯ ЗА ТЕХНОЛОГИИ И ИНОВАЦИИ АД</v>
      </c>
      <c r="B589" s="3" t="str">
        <f t="shared" ref="B589:B652" si="40">pdeBulstat</f>
        <v>115086942</v>
      </c>
      <c r="C589" s="8">
        <f t="shared" ref="C589:C652" si="41">endDate</f>
        <v>45747</v>
      </c>
      <c r="D589" s="3" t="s">
        <v>670</v>
      </c>
      <c r="E589" s="3">
        <v>5</v>
      </c>
      <c r="F589" s="3" t="s">
        <v>671</v>
      </c>
      <c r="H589" s="3" t="e">
        <f>#REF!</f>
        <v>#REF!</v>
      </c>
    </row>
    <row r="590" spans="1:8">
      <c r="A590" s="3" t="str">
        <f t="shared" si="39"/>
        <v>КОРПОРАЦИЯ ЗА ТЕХНОЛОГИИ И ИНОВАЦИИ АД</v>
      </c>
      <c r="B590" s="3" t="str">
        <f t="shared" si="40"/>
        <v>115086942</v>
      </c>
      <c r="C590" s="8">
        <f t="shared" si="41"/>
        <v>45747</v>
      </c>
      <c r="D590" s="3" t="s">
        <v>672</v>
      </c>
      <c r="E590" s="3">
        <v>5</v>
      </c>
      <c r="F590" s="3" t="s">
        <v>673</v>
      </c>
      <c r="H590" s="3" t="e">
        <f>#REF!</f>
        <v>#REF!</v>
      </c>
    </row>
    <row r="591" spans="1:8">
      <c r="A591" s="3" t="str">
        <f t="shared" si="39"/>
        <v>КОРПОРАЦИЯ ЗА ТЕХНОЛОГИИ И ИНОВАЦИИ АД</v>
      </c>
      <c r="B591" s="3" t="str">
        <f t="shared" si="40"/>
        <v>115086942</v>
      </c>
      <c r="C591" s="8">
        <f t="shared" si="41"/>
        <v>45747</v>
      </c>
      <c r="D591" s="3" t="s">
        <v>674</v>
      </c>
      <c r="E591" s="3">
        <v>5</v>
      </c>
      <c r="F591" s="3" t="s">
        <v>675</v>
      </c>
      <c r="H591" s="3" t="e">
        <f>#REF!</f>
        <v>#REF!</v>
      </c>
    </row>
    <row r="592" spans="1:8">
      <c r="A592" s="3" t="str">
        <f t="shared" si="39"/>
        <v>КОРПОРАЦИЯ ЗА ТЕХНОЛОГИИ И ИНОВАЦИИ АД</v>
      </c>
      <c r="B592" s="3" t="str">
        <f t="shared" si="40"/>
        <v>115086942</v>
      </c>
      <c r="C592" s="8">
        <f t="shared" si="41"/>
        <v>45747</v>
      </c>
      <c r="D592" s="3" t="s">
        <v>676</v>
      </c>
      <c r="E592" s="3">
        <v>5</v>
      </c>
      <c r="F592" s="3" t="s">
        <v>677</v>
      </c>
      <c r="H592" s="3" t="e">
        <f>#REF!</f>
        <v>#REF!</v>
      </c>
    </row>
    <row r="593" spans="1:8">
      <c r="A593" s="3" t="str">
        <f t="shared" si="39"/>
        <v>КОРПОРАЦИЯ ЗА ТЕХНОЛОГИИ И ИНОВАЦИИ АД</v>
      </c>
      <c r="B593" s="3" t="str">
        <f t="shared" si="40"/>
        <v>115086942</v>
      </c>
      <c r="C593" s="8">
        <f t="shared" si="41"/>
        <v>45747</v>
      </c>
      <c r="D593" s="3" t="s">
        <v>678</v>
      </c>
      <c r="E593" s="3">
        <v>5</v>
      </c>
      <c r="F593" s="3" t="s">
        <v>679</v>
      </c>
      <c r="H593" s="3" t="e">
        <f>#REF!</f>
        <v>#REF!</v>
      </c>
    </row>
    <row r="594" spans="1:8">
      <c r="A594" s="3" t="str">
        <f t="shared" si="39"/>
        <v>КОРПОРАЦИЯ ЗА ТЕХНОЛОГИИ И ИНОВАЦИИ АД</v>
      </c>
      <c r="B594" s="3" t="str">
        <f t="shared" si="40"/>
        <v>115086942</v>
      </c>
      <c r="C594" s="8">
        <f t="shared" si="41"/>
        <v>45747</v>
      </c>
      <c r="D594" s="3" t="s">
        <v>680</v>
      </c>
      <c r="E594" s="3">
        <v>5</v>
      </c>
      <c r="F594" s="3" t="s">
        <v>681</v>
      </c>
      <c r="H594" s="3" t="e">
        <f>#REF!</f>
        <v>#REF!</v>
      </c>
    </row>
    <row r="595" spans="1:8">
      <c r="A595" s="3" t="str">
        <f t="shared" si="39"/>
        <v>КОРПОРАЦИЯ ЗА ТЕХНОЛОГИИ И ИНОВАЦИИ АД</v>
      </c>
      <c r="B595" s="3" t="str">
        <f t="shared" si="40"/>
        <v>115086942</v>
      </c>
      <c r="C595" s="8">
        <f t="shared" si="41"/>
        <v>45747</v>
      </c>
      <c r="D595" s="3" t="s">
        <v>682</v>
      </c>
      <c r="E595" s="3">
        <v>5</v>
      </c>
      <c r="F595" s="3" t="s">
        <v>669</v>
      </c>
      <c r="H595" s="3" t="e">
        <f>#REF!</f>
        <v>#REF!</v>
      </c>
    </row>
    <row r="596" spans="1:8">
      <c r="A596" s="3" t="str">
        <f t="shared" si="39"/>
        <v>КОРПОРАЦИЯ ЗА ТЕХНОЛОГИИ И ИНОВАЦИИ АД</v>
      </c>
      <c r="B596" s="3" t="str">
        <f t="shared" si="40"/>
        <v>115086942</v>
      </c>
      <c r="C596" s="8">
        <f t="shared" si="41"/>
        <v>45747</v>
      </c>
      <c r="D596" s="3" t="s">
        <v>683</v>
      </c>
      <c r="E596" s="3">
        <v>5</v>
      </c>
      <c r="F596" s="3" t="s">
        <v>684</v>
      </c>
      <c r="H596" s="3" t="e">
        <f>#REF!</f>
        <v>#REF!</v>
      </c>
    </row>
    <row r="597" spans="1:8">
      <c r="A597" s="3" t="str">
        <f t="shared" si="39"/>
        <v>КОРПОРАЦИЯ ЗА ТЕХНОЛОГИИ И ИНОВАЦИИ АД</v>
      </c>
      <c r="B597" s="3" t="str">
        <f t="shared" si="40"/>
        <v>115086942</v>
      </c>
      <c r="C597" s="8">
        <f t="shared" si="41"/>
        <v>45747</v>
      </c>
      <c r="D597" s="3" t="s">
        <v>685</v>
      </c>
      <c r="E597" s="3">
        <v>5</v>
      </c>
      <c r="F597" s="3" t="s">
        <v>686</v>
      </c>
      <c r="H597" s="3" t="e">
        <f>#REF!</f>
        <v>#REF!</v>
      </c>
    </row>
    <row r="598" spans="1:8">
      <c r="A598" s="3" t="str">
        <f t="shared" si="39"/>
        <v>КОРПОРАЦИЯ ЗА ТЕХНОЛОГИИ И ИНОВАЦИИ АД</v>
      </c>
      <c r="B598" s="3" t="str">
        <f t="shared" si="40"/>
        <v>115086942</v>
      </c>
      <c r="C598" s="8">
        <f t="shared" si="41"/>
        <v>45747</v>
      </c>
      <c r="D598" s="3" t="s">
        <v>687</v>
      </c>
      <c r="E598" s="3">
        <v>5</v>
      </c>
      <c r="F598" s="3" t="s">
        <v>140</v>
      </c>
      <c r="H598" s="3" t="e">
        <f>#REF!</f>
        <v>#REF!</v>
      </c>
    </row>
    <row r="599" spans="1:8">
      <c r="A599" s="3" t="str">
        <f t="shared" si="39"/>
        <v>КОРПОРАЦИЯ ЗА ТЕХНОЛОГИИ И ИНОВАЦИИ АД</v>
      </c>
      <c r="B599" s="3" t="str">
        <f t="shared" si="40"/>
        <v>115086942</v>
      </c>
      <c r="C599" s="8">
        <f t="shared" si="41"/>
        <v>45747</v>
      </c>
      <c r="D599" s="3" t="s">
        <v>688</v>
      </c>
      <c r="E599" s="3">
        <v>5</v>
      </c>
      <c r="F599" s="3" t="s">
        <v>142</v>
      </c>
      <c r="H599" s="3" t="e">
        <f>#REF!</f>
        <v>#REF!</v>
      </c>
    </row>
    <row r="600" spans="1:8">
      <c r="A600" s="3" t="str">
        <f t="shared" si="39"/>
        <v>КОРПОРАЦИЯ ЗА ТЕХНОЛОГИИ И ИНОВАЦИИ АД</v>
      </c>
      <c r="B600" s="3" t="str">
        <f t="shared" si="40"/>
        <v>115086942</v>
      </c>
      <c r="C600" s="8">
        <f t="shared" si="41"/>
        <v>45747</v>
      </c>
      <c r="D600" s="3" t="s">
        <v>689</v>
      </c>
      <c r="E600" s="3">
        <v>5</v>
      </c>
      <c r="F600" s="3" t="s">
        <v>146</v>
      </c>
      <c r="H600" s="3" t="e">
        <f>#REF!</f>
        <v>#REF!</v>
      </c>
    </row>
    <row r="601" spans="1:8">
      <c r="A601" s="3" t="str">
        <f t="shared" si="39"/>
        <v>КОРПОРАЦИЯ ЗА ТЕХНОЛОГИИ И ИНОВАЦИИ АД</v>
      </c>
      <c r="B601" s="3" t="str">
        <f t="shared" si="40"/>
        <v>115086942</v>
      </c>
      <c r="C601" s="8">
        <f t="shared" si="41"/>
        <v>45747</v>
      </c>
      <c r="D601" s="3" t="s">
        <v>690</v>
      </c>
      <c r="E601" s="3">
        <v>5</v>
      </c>
      <c r="F601" s="3" t="s">
        <v>148</v>
      </c>
      <c r="H601" s="3" t="e">
        <f>#REF!</f>
        <v>#REF!</v>
      </c>
    </row>
    <row r="602" spans="1:8">
      <c r="A602" s="3" t="str">
        <f t="shared" si="39"/>
        <v>КОРПОРАЦИЯ ЗА ТЕХНОЛОГИИ И ИНОВАЦИИ АД</v>
      </c>
      <c r="B602" s="3" t="str">
        <f t="shared" si="40"/>
        <v>115086942</v>
      </c>
      <c r="C602" s="8">
        <f t="shared" si="41"/>
        <v>45747</v>
      </c>
      <c r="D602" s="3" t="s">
        <v>691</v>
      </c>
      <c r="E602" s="3">
        <v>5</v>
      </c>
      <c r="F602" s="3" t="s">
        <v>692</v>
      </c>
      <c r="H602" s="3" t="e">
        <f>#REF!</f>
        <v>#REF!</v>
      </c>
    </row>
    <row r="603" spans="1:8">
      <c r="A603" s="3" t="str">
        <f t="shared" si="39"/>
        <v>КОРПОРАЦИЯ ЗА ТЕХНОЛОГИИ И ИНОВАЦИИ АД</v>
      </c>
      <c r="B603" s="3" t="str">
        <f t="shared" si="40"/>
        <v>115086942</v>
      </c>
      <c r="C603" s="8">
        <f t="shared" si="41"/>
        <v>45747</v>
      </c>
      <c r="D603" s="3" t="s">
        <v>693</v>
      </c>
      <c r="E603" s="3">
        <v>5</v>
      </c>
      <c r="F603" s="3" t="s">
        <v>154</v>
      </c>
      <c r="H603" s="3" t="e">
        <f>#REF!</f>
        <v>#REF!</v>
      </c>
    </row>
    <row r="604" spans="1:8">
      <c r="A604" s="3" t="str">
        <f t="shared" si="39"/>
        <v>КОРПОРАЦИЯ ЗА ТЕХНОЛОГИИ И ИНОВАЦИИ АД</v>
      </c>
      <c r="B604" s="3" t="str">
        <f t="shared" si="40"/>
        <v>115086942</v>
      </c>
      <c r="C604" s="8">
        <f t="shared" si="41"/>
        <v>45747</v>
      </c>
      <c r="D604" s="3" t="s">
        <v>694</v>
      </c>
      <c r="E604" s="3">
        <v>5</v>
      </c>
      <c r="F604" s="3" t="s">
        <v>695</v>
      </c>
      <c r="H604" s="3" t="e">
        <f>#REF!</f>
        <v>#REF!</v>
      </c>
    </row>
    <row r="605" spans="1:8">
      <c r="A605" s="3" t="str">
        <f t="shared" si="39"/>
        <v>КОРПОРАЦИЯ ЗА ТЕХНОЛОГИИ И ИНОВАЦИИ АД</v>
      </c>
      <c r="B605" s="3" t="str">
        <f t="shared" si="40"/>
        <v>115086942</v>
      </c>
      <c r="C605" s="8">
        <f t="shared" si="41"/>
        <v>45747</v>
      </c>
      <c r="D605" s="3" t="s">
        <v>696</v>
      </c>
      <c r="E605" s="3">
        <v>5</v>
      </c>
      <c r="F605" s="3" t="s">
        <v>697</v>
      </c>
      <c r="H605" s="3" t="e">
        <f>#REF!</f>
        <v>#REF!</v>
      </c>
    </row>
    <row r="606" spans="1:8">
      <c r="A606" s="3" t="str">
        <f t="shared" si="39"/>
        <v>КОРПОРАЦИЯ ЗА ТЕХНОЛОГИИ И ИНОВАЦИИ АД</v>
      </c>
      <c r="B606" s="3" t="str">
        <f t="shared" si="40"/>
        <v>115086942</v>
      </c>
      <c r="C606" s="8">
        <f t="shared" si="41"/>
        <v>45747</v>
      </c>
      <c r="D606" s="3" t="s">
        <v>698</v>
      </c>
      <c r="E606" s="3">
        <v>5</v>
      </c>
      <c r="F606" s="3" t="s">
        <v>699</v>
      </c>
      <c r="H606" s="3" t="e">
        <f>#REF!</f>
        <v>#REF!</v>
      </c>
    </row>
    <row r="607" spans="1:8">
      <c r="A607" s="3" t="str">
        <f t="shared" si="39"/>
        <v>КОРПОРАЦИЯ ЗА ТЕХНОЛОГИИ И ИНОВАЦИИ АД</v>
      </c>
      <c r="B607" s="3" t="str">
        <f t="shared" si="40"/>
        <v>115086942</v>
      </c>
      <c r="C607" s="8">
        <f t="shared" si="41"/>
        <v>45747</v>
      </c>
      <c r="D607" s="3" t="s">
        <v>700</v>
      </c>
      <c r="E607" s="3">
        <v>5</v>
      </c>
      <c r="F607" s="3" t="s">
        <v>669</v>
      </c>
      <c r="H607" s="3" t="e">
        <f>#REF!</f>
        <v>#REF!</v>
      </c>
    </row>
    <row r="608" spans="1:8">
      <c r="A608" s="3" t="str">
        <f t="shared" si="39"/>
        <v>КОРПОРАЦИЯ ЗА ТЕХНОЛОГИИ И ИНОВАЦИИ АД</v>
      </c>
      <c r="B608" s="3" t="str">
        <f t="shared" si="40"/>
        <v>115086942</v>
      </c>
      <c r="C608" s="8">
        <f t="shared" si="41"/>
        <v>45747</v>
      </c>
      <c r="D608" s="3" t="s">
        <v>701</v>
      </c>
      <c r="E608" s="3">
        <v>5</v>
      </c>
      <c r="F608" s="3" t="s">
        <v>702</v>
      </c>
      <c r="H608" s="3" t="e">
        <f>#REF!</f>
        <v>#REF!</v>
      </c>
    </row>
    <row r="609" spans="1:8">
      <c r="A609" s="3" t="str">
        <f t="shared" si="39"/>
        <v>КОРПОРАЦИЯ ЗА ТЕХНОЛОГИИ И ИНОВАЦИИ АД</v>
      </c>
      <c r="B609" s="3" t="str">
        <f t="shared" si="40"/>
        <v>115086942</v>
      </c>
      <c r="C609" s="8">
        <f t="shared" si="41"/>
        <v>45747</v>
      </c>
      <c r="D609" s="3" t="s">
        <v>703</v>
      </c>
      <c r="E609" s="3">
        <v>5</v>
      </c>
      <c r="F609" s="3" t="s">
        <v>704</v>
      </c>
      <c r="H609" s="3" t="e">
        <f>#REF!</f>
        <v>#REF!</v>
      </c>
    </row>
    <row r="610" spans="1:8">
      <c r="A610" s="3" t="str">
        <f t="shared" si="39"/>
        <v>КОРПОРАЦИЯ ЗА ТЕХНОЛОГИИ И ИНОВАЦИИ АД</v>
      </c>
      <c r="B610" s="3" t="str">
        <f t="shared" si="40"/>
        <v>115086942</v>
      </c>
      <c r="C610" s="8">
        <f t="shared" si="41"/>
        <v>45747</v>
      </c>
      <c r="D610" s="3" t="s">
        <v>705</v>
      </c>
      <c r="E610" s="3">
        <v>5</v>
      </c>
      <c r="F610" s="3" t="s">
        <v>706</v>
      </c>
      <c r="H610" s="3" t="e">
        <f>#REF!</f>
        <v>#REF!</v>
      </c>
    </row>
    <row r="611" spans="1:8">
      <c r="A611" s="3" t="str">
        <f t="shared" si="39"/>
        <v>КОРПОРАЦИЯ ЗА ТЕХНОЛОГИИ И ИНОВАЦИИ АД</v>
      </c>
      <c r="B611" s="3" t="str">
        <f t="shared" si="40"/>
        <v>115086942</v>
      </c>
      <c r="C611" s="8">
        <f t="shared" si="41"/>
        <v>45747</v>
      </c>
      <c r="D611" s="3" t="s">
        <v>654</v>
      </c>
      <c r="E611" s="3">
        <v>6</v>
      </c>
      <c r="F611" s="3" t="s">
        <v>655</v>
      </c>
      <c r="H611" s="3" t="e">
        <f>#REF!</f>
        <v>#REF!</v>
      </c>
    </row>
    <row r="612" spans="1:8">
      <c r="A612" s="3" t="str">
        <f t="shared" si="39"/>
        <v>КОРПОРАЦИЯ ЗА ТЕХНОЛОГИИ И ИНОВАЦИИ АД</v>
      </c>
      <c r="B612" s="3" t="str">
        <f t="shared" si="40"/>
        <v>115086942</v>
      </c>
      <c r="C612" s="8">
        <f t="shared" si="41"/>
        <v>45747</v>
      </c>
      <c r="D612" s="3" t="s">
        <v>656</v>
      </c>
      <c r="E612" s="3">
        <v>6</v>
      </c>
      <c r="F612" s="3" t="s">
        <v>657</v>
      </c>
      <c r="H612" s="3" t="e">
        <f>#REF!</f>
        <v>#REF!</v>
      </c>
    </row>
    <row r="613" spans="1:8">
      <c r="A613" s="3" t="str">
        <f t="shared" si="39"/>
        <v>КОРПОРАЦИЯ ЗА ТЕХНОЛОГИИ И ИНОВАЦИИ АД</v>
      </c>
      <c r="B613" s="3" t="str">
        <f t="shared" si="40"/>
        <v>115086942</v>
      </c>
      <c r="C613" s="8">
        <f t="shared" si="41"/>
        <v>45747</v>
      </c>
      <c r="D613" s="3" t="s">
        <v>658</v>
      </c>
      <c r="E613" s="3">
        <v>6</v>
      </c>
      <c r="F613" s="3" t="s">
        <v>659</v>
      </c>
      <c r="H613" s="3" t="e">
        <f>#REF!</f>
        <v>#REF!</v>
      </c>
    </row>
    <row r="614" spans="1:8">
      <c r="A614" s="3" t="str">
        <f t="shared" si="39"/>
        <v>КОРПОРАЦИЯ ЗА ТЕХНОЛОГИИ И ИНОВАЦИИ АД</v>
      </c>
      <c r="B614" s="3" t="str">
        <f t="shared" si="40"/>
        <v>115086942</v>
      </c>
      <c r="C614" s="8">
        <f t="shared" si="41"/>
        <v>45747</v>
      </c>
      <c r="D614" s="3" t="s">
        <v>660</v>
      </c>
      <c r="E614" s="3">
        <v>6</v>
      </c>
      <c r="F614" s="3" t="s">
        <v>661</v>
      </c>
      <c r="H614" s="3" t="e">
        <f>#REF!</f>
        <v>#REF!</v>
      </c>
    </row>
    <row r="615" spans="1:8">
      <c r="A615" s="3" t="str">
        <f t="shared" si="39"/>
        <v>КОРПОРАЦИЯ ЗА ТЕХНОЛОГИИ И ИНОВАЦИИ АД</v>
      </c>
      <c r="B615" s="3" t="str">
        <f t="shared" si="40"/>
        <v>115086942</v>
      </c>
      <c r="C615" s="8">
        <f t="shared" si="41"/>
        <v>45747</v>
      </c>
      <c r="D615" s="3" t="s">
        <v>662</v>
      </c>
      <c r="E615" s="3">
        <v>6</v>
      </c>
      <c r="F615" s="3" t="s">
        <v>663</v>
      </c>
      <c r="H615" s="3" t="e">
        <f>#REF!</f>
        <v>#REF!</v>
      </c>
    </row>
    <row r="616" spans="1:8">
      <c r="A616" s="3" t="str">
        <f t="shared" si="39"/>
        <v>КОРПОРАЦИЯ ЗА ТЕХНОЛОГИИ И ИНОВАЦИИ АД</v>
      </c>
      <c r="B616" s="3" t="str">
        <f t="shared" si="40"/>
        <v>115086942</v>
      </c>
      <c r="C616" s="8">
        <f t="shared" si="41"/>
        <v>45747</v>
      </c>
      <c r="D616" s="3" t="s">
        <v>664</v>
      </c>
      <c r="E616" s="3">
        <v>6</v>
      </c>
      <c r="F616" s="3" t="s">
        <v>665</v>
      </c>
      <c r="H616" s="3" t="e">
        <f>#REF!</f>
        <v>#REF!</v>
      </c>
    </row>
    <row r="617" spans="1:8">
      <c r="A617" s="3" t="str">
        <f t="shared" si="39"/>
        <v>КОРПОРАЦИЯ ЗА ТЕХНОЛОГИИ И ИНОВАЦИИ АД</v>
      </c>
      <c r="B617" s="3" t="str">
        <f t="shared" si="40"/>
        <v>115086942</v>
      </c>
      <c r="C617" s="8">
        <f t="shared" si="41"/>
        <v>45747</v>
      </c>
      <c r="D617" s="3" t="s">
        <v>666</v>
      </c>
      <c r="E617" s="3">
        <v>6</v>
      </c>
      <c r="F617" s="3" t="s">
        <v>667</v>
      </c>
      <c r="H617" s="3" t="e">
        <f>#REF!</f>
        <v>#REF!</v>
      </c>
    </row>
    <row r="618" spans="1:8">
      <c r="A618" s="3" t="str">
        <f t="shared" si="39"/>
        <v>КОРПОРАЦИЯ ЗА ТЕХНОЛОГИИ И ИНОВАЦИИ АД</v>
      </c>
      <c r="B618" s="3" t="str">
        <f t="shared" si="40"/>
        <v>115086942</v>
      </c>
      <c r="C618" s="8">
        <f t="shared" si="41"/>
        <v>45747</v>
      </c>
      <c r="D618" s="3" t="s">
        <v>668</v>
      </c>
      <c r="E618" s="3">
        <v>6</v>
      </c>
      <c r="F618" s="3" t="s">
        <v>669</v>
      </c>
      <c r="H618" s="3" t="e">
        <f>#REF!</f>
        <v>#REF!</v>
      </c>
    </row>
    <row r="619" spans="1:8">
      <c r="A619" s="3" t="str">
        <f t="shared" si="39"/>
        <v>КОРПОРАЦИЯ ЗА ТЕХНОЛОГИИ И ИНОВАЦИИ АД</v>
      </c>
      <c r="B619" s="3" t="str">
        <f t="shared" si="40"/>
        <v>115086942</v>
      </c>
      <c r="C619" s="8">
        <f t="shared" si="41"/>
        <v>45747</v>
      </c>
      <c r="D619" s="3" t="s">
        <v>670</v>
      </c>
      <c r="E619" s="3">
        <v>6</v>
      </c>
      <c r="F619" s="3" t="s">
        <v>671</v>
      </c>
      <c r="H619" s="3" t="e">
        <f>#REF!</f>
        <v>#REF!</v>
      </c>
    </row>
    <row r="620" spans="1:8">
      <c r="A620" s="3" t="str">
        <f t="shared" si="39"/>
        <v>КОРПОРАЦИЯ ЗА ТЕХНОЛОГИИ И ИНОВАЦИИ АД</v>
      </c>
      <c r="B620" s="3" t="str">
        <f t="shared" si="40"/>
        <v>115086942</v>
      </c>
      <c r="C620" s="8">
        <f t="shared" si="41"/>
        <v>45747</v>
      </c>
      <c r="D620" s="3" t="s">
        <v>672</v>
      </c>
      <c r="E620" s="3">
        <v>6</v>
      </c>
      <c r="F620" s="3" t="s">
        <v>673</v>
      </c>
      <c r="H620" s="3" t="e">
        <f>#REF!</f>
        <v>#REF!</v>
      </c>
    </row>
    <row r="621" spans="1:8">
      <c r="A621" s="3" t="str">
        <f t="shared" si="39"/>
        <v>КОРПОРАЦИЯ ЗА ТЕХНОЛОГИИ И ИНОВАЦИИ АД</v>
      </c>
      <c r="B621" s="3" t="str">
        <f t="shared" si="40"/>
        <v>115086942</v>
      </c>
      <c r="C621" s="8">
        <f t="shared" si="41"/>
        <v>45747</v>
      </c>
      <c r="D621" s="3" t="s">
        <v>674</v>
      </c>
      <c r="E621" s="3">
        <v>6</v>
      </c>
      <c r="F621" s="3" t="s">
        <v>675</v>
      </c>
      <c r="H621" s="3" t="e">
        <f>#REF!</f>
        <v>#REF!</v>
      </c>
    </row>
    <row r="622" spans="1:8">
      <c r="A622" s="3" t="str">
        <f t="shared" si="39"/>
        <v>КОРПОРАЦИЯ ЗА ТЕХНОЛОГИИ И ИНОВАЦИИ АД</v>
      </c>
      <c r="B622" s="3" t="str">
        <f t="shared" si="40"/>
        <v>115086942</v>
      </c>
      <c r="C622" s="8">
        <f t="shared" si="41"/>
        <v>45747</v>
      </c>
      <c r="D622" s="3" t="s">
        <v>676</v>
      </c>
      <c r="E622" s="3">
        <v>6</v>
      </c>
      <c r="F622" s="3" t="s">
        <v>677</v>
      </c>
      <c r="H622" s="3" t="e">
        <f>#REF!</f>
        <v>#REF!</v>
      </c>
    </row>
    <row r="623" spans="1:8">
      <c r="A623" s="3" t="str">
        <f t="shared" si="39"/>
        <v>КОРПОРАЦИЯ ЗА ТЕХНОЛОГИИ И ИНОВАЦИИ АД</v>
      </c>
      <c r="B623" s="3" t="str">
        <f t="shared" si="40"/>
        <v>115086942</v>
      </c>
      <c r="C623" s="8">
        <f t="shared" si="41"/>
        <v>45747</v>
      </c>
      <c r="D623" s="3" t="s">
        <v>678</v>
      </c>
      <c r="E623" s="3">
        <v>6</v>
      </c>
      <c r="F623" s="3" t="s">
        <v>679</v>
      </c>
      <c r="H623" s="3" t="e">
        <f>#REF!</f>
        <v>#REF!</v>
      </c>
    </row>
    <row r="624" spans="1:8">
      <c r="A624" s="3" t="str">
        <f t="shared" si="39"/>
        <v>КОРПОРАЦИЯ ЗА ТЕХНОЛОГИИ И ИНОВАЦИИ АД</v>
      </c>
      <c r="B624" s="3" t="str">
        <f t="shared" si="40"/>
        <v>115086942</v>
      </c>
      <c r="C624" s="8">
        <f t="shared" si="41"/>
        <v>45747</v>
      </c>
      <c r="D624" s="3" t="s">
        <v>680</v>
      </c>
      <c r="E624" s="3">
        <v>6</v>
      </c>
      <c r="F624" s="3" t="s">
        <v>681</v>
      </c>
      <c r="H624" s="3" t="e">
        <f>#REF!</f>
        <v>#REF!</v>
      </c>
    </row>
    <row r="625" spans="1:8">
      <c r="A625" s="3" t="str">
        <f t="shared" si="39"/>
        <v>КОРПОРАЦИЯ ЗА ТЕХНОЛОГИИ И ИНОВАЦИИ АД</v>
      </c>
      <c r="B625" s="3" t="str">
        <f t="shared" si="40"/>
        <v>115086942</v>
      </c>
      <c r="C625" s="8">
        <f t="shared" si="41"/>
        <v>45747</v>
      </c>
      <c r="D625" s="3" t="s">
        <v>682</v>
      </c>
      <c r="E625" s="3">
        <v>6</v>
      </c>
      <c r="F625" s="3" t="s">
        <v>669</v>
      </c>
      <c r="H625" s="3" t="e">
        <f>#REF!</f>
        <v>#REF!</v>
      </c>
    </row>
    <row r="626" spans="1:8">
      <c r="A626" s="3" t="str">
        <f t="shared" si="39"/>
        <v>КОРПОРАЦИЯ ЗА ТЕХНОЛОГИИ И ИНОВАЦИИ АД</v>
      </c>
      <c r="B626" s="3" t="str">
        <f t="shared" si="40"/>
        <v>115086942</v>
      </c>
      <c r="C626" s="8">
        <f t="shared" si="41"/>
        <v>45747</v>
      </c>
      <c r="D626" s="3" t="s">
        <v>683</v>
      </c>
      <c r="E626" s="3">
        <v>6</v>
      </c>
      <c r="F626" s="3" t="s">
        <v>684</v>
      </c>
      <c r="H626" s="3" t="e">
        <f>#REF!</f>
        <v>#REF!</v>
      </c>
    </row>
    <row r="627" spans="1:8">
      <c r="A627" s="3" t="str">
        <f t="shared" si="39"/>
        <v>КОРПОРАЦИЯ ЗА ТЕХНОЛОГИИ И ИНОВАЦИИ АД</v>
      </c>
      <c r="B627" s="3" t="str">
        <f t="shared" si="40"/>
        <v>115086942</v>
      </c>
      <c r="C627" s="8">
        <f t="shared" si="41"/>
        <v>45747</v>
      </c>
      <c r="D627" s="3" t="s">
        <v>685</v>
      </c>
      <c r="E627" s="3">
        <v>6</v>
      </c>
      <c r="F627" s="3" t="s">
        <v>686</v>
      </c>
      <c r="H627" s="3" t="e">
        <f>#REF!</f>
        <v>#REF!</v>
      </c>
    </row>
    <row r="628" spans="1:8">
      <c r="A628" s="3" t="str">
        <f t="shared" si="39"/>
        <v>КОРПОРАЦИЯ ЗА ТЕХНОЛОГИИ И ИНОВАЦИИ АД</v>
      </c>
      <c r="B628" s="3" t="str">
        <f t="shared" si="40"/>
        <v>115086942</v>
      </c>
      <c r="C628" s="8">
        <f t="shared" si="41"/>
        <v>45747</v>
      </c>
      <c r="D628" s="3" t="s">
        <v>687</v>
      </c>
      <c r="E628" s="3">
        <v>6</v>
      </c>
      <c r="F628" s="3" t="s">
        <v>140</v>
      </c>
      <c r="H628" s="3" t="e">
        <f>#REF!</f>
        <v>#REF!</v>
      </c>
    </row>
    <row r="629" spans="1:8">
      <c r="A629" s="3" t="str">
        <f t="shared" si="39"/>
        <v>КОРПОРАЦИЯ ЗА ТЕХНОЛОГИИ И ИНОВАЦИИ АД</v>
      </c>
      <c r="B629" s="3" t="str">
        <f t="shared" si="40"/>
        <v>115086942</v>
      </c>
      <c r="C629" s="8">
        <f t="shared" si="41"/>
        <v>45747</v>
      </c>
      <c r="D629" s="3" t="s">
        <v>688</v>
      </c>
      <c r="E629" s="3">
        <v>6</v>
      </c>
      <c r="F629" s="3" t="s">
        <v>142</v>
      </c>
      <c r="H629" s="3" t="e">
        <f>#REF!</f>
        <v>#REF!</v>
      </c>
    </row>
    <row r="630" spans="1:8">
      <c r="A630" s="3" t="str">
        <f t="shared" si="39"/>
        <v>КОРПОРАЦИЯ ЗА ТЕХНОЛОГИИ И ИНОВАЦИИ АД</v>
      </c>
      <c r="B630" s="3" t="str">
        <f t="shared" si="40"/>
        <v>115086942</v>
      </c>
      <c r="C630" s="8">
        <f t="shared" si="41"/>
        <v>45747</v>
      </c>
      <c r="D630" s="3" t="s">
        <v>689</v>
      </c>
      <c r="E630" s="3">
        <v>6</v>
      </c>
      <c r="F630" s="3" t="s">
        <v>146</v>
      </c>
      <c r="H630" s="3" t="e">
        <f>#REF!</f>
        <v>#REF!</v>
      </c>
    </row>
    <row r="631" spans="1:8">
      <c r="A631" s="3" t="str">
        <f t="shared" si="39"/>
        <v>КОРПОРАЦИЯ ЗА ТЕХНОЛОГИИ И ИНОВАЦИИ АД</v>
      </c>
      <c r="B631" s="3" t="str">
        <f t="shared" si="40"/>
        <v>115086942</v>
      </c>
      <c r="C631" s="8">
        <f t="shared" si="41"/>
        <v>45747</v>
      </c>
      <c r="D631" s="3" t="s">
        <v>690</v>
      </c>
      <c r="E631" s="3">
        <v>6</v>
      </c>
      <c r="F631" s="3" t="s">
        <v>148</v>
      </c>
      <c r="H631" s="3" t="e">
        <f>#REF!</f>
        <v>#REF!</v>
      </c>
    </row>
    <row r="632" spans="1:8">
      <c r="A632" s="3" t="str">
        <f t="shared" si="39"/>
        <v>КОРПОРАЦИЯ ЗА ТЕХНОЛОГИИ И ИНОВАЦИИ АД</v>
      </c>
      <c r="B632" s="3" t="str">
        <f t="shared" si="40"/>
        <v>115086942</v>
      </c>
      <c r="C632" s="8">
        <f t="shared" si="41"/>
        <v>45747</v>
      </c>
      <c r="D632" s="3" t="s">
        <v>691</v>
      </c>
      <c r="E632" s="3">
        <v>6</v>
      </c>
      <c r="F632" s="3" t="s">
        <v>692</v>
      </c>
      <c r="H632" s="3" t="e">
        <f>#REF!</f>
        <v>#REF!</v>
      </c>
    </row>
    <row r="633" spans="1:8">
      <c r="A633" s="3" t="str">
        <f t="shared" si="39"/>
        <v>КОРПОРАЦИЯ ЗА ТЕХНОЛОГИИ И ИНОВАЦИИ АД</v>
      </c>
      <c r="B633" s="3" t="str">
        <f t="shared" si="40"/>
        <v>115086942</v>
      </c>
      <c r="C633" s="8">
        <f t="shared" si="41"/>
        <v>45747</v>
      </c>
      <c r="D633" s="3" t="s">
        <v>693</v>
      </c>
      <c r="E633" s="3">
        <v>6</v>
      </c>
      <c r="F633" s="3" t="s">
        <v>154</v>
      </c>
      <c r="H633" s="3" t="e">
        <f>#REF!</f>
        <v>#REF!</v>
      </c>
    </row>
    <row r="634" spans="1:8">
      <c r="A634" s="3" t="str">
        <f t="shared" si="39"/>
        <v>КОРПОРАЦИЯ ЗА ТЕХНОЛОГИИ И ИНОВАЦИИ АД</v>
      </c>
      <c r="B634" s="3" t="str">
        <f t="shared" si="40"/>
        <v>115086942</v>
      </c>
      <c r="C634" s="8">
        <f t="shared" si="41"/>
        <v>45747</v>
      </c>
      <c r="D634" s="3" t="s">
        <v>694</v>
      </c>
      <c r="E634" s="3">
        <v>6</v>
      </c>
      <c r="F634" s="3" t="s">
        <v>695</v>
      </c>
      <c r="H634" s="3" t="e">
        <f>#REF!</f>
        <v>#REF!</v>
      </c>
    </row>
    <row r="635" spans="1:8">
      <c r="A635" s="3" t="str">
        <f t="shared" si="39"/>
        <v>КОРПОРАЦИЯ ЗА ТЕХНОЛОГИИ И ИНОВАЦИИ АД</v>
      </c>
      <c r="B635" s="3" t="str">
        <f t="shared" si="40"/>
        <v>115086942</v>
      </c>
      <c r="C635" s="8">
        <f t="shared" si="41"/>
        <v>45747</v>
      </c>
      <c r="D635" s="3" t="s">
        <v>696</v>
      </c>
      <c r="E635" s="3">
        <v>6</v>
      </c>
      <c r="F635" s="3" t="s">
        <v>697</v>
      </c>
      <c r="H635" s="3" t="e">
        <f>#REF!</f>
        <v>#REF!</v>
      </c>
    </row>
    <row r="636" spans="1:8">
      <c r="A636" s="3" t="str">
        <f t="shared" si="39"/>
        <v>КОРПОРАЦИЯ ЗА ТЕХНОЛОГИИ И ИНОВАЦИИ АД</v>
      </c>
      <c r="B636" s="3" t="str">
        <f t="shared" si="40"/>
        <v>115086942</v>
      </c>
      <c r="C636" s="8">
        <f t="shared" si="41"/>
        <v>45747</v>
      </c>
      <c r="D636" s="3" t="s">
        <v>698</v>
      </c>
      <c r="E636" s="3">
        <v>6</v>
      </c>
      <c r="F636" s="3" t="s">
        <v>699</v>
      </c>
      <c r="H636" s="3" t="e">
        <f>#REF!</f>
        <v>#REF!</v>
      </c>
    </row>
    <row r="637" spans="1:8">
      <c r="A637" s="3" t="str">
        <f t="shared" si="39"/>
        <v>КОРПОРАЦИЯ ЗА ТЕХНОЛОГИИ И ИНОВАЦИИ АД</v>
      </c>
      <c r="B637" s="3" t="str">
        <f t="shared" si="40"/>
        <v>115086942</v>
      </c>
      <c r="C637" s="8">
        <f t="shared" si="41"/>
        <v>45747</v>
      </c>
      <c r="D637" s="3" t="s">
        <v>700</v>
      </c>
      <c r="E637" s="3">
        <v>6</v>
      </c>
      <c r="F637" s="3" t="s">
        <v>669</v>
      </c>
      <c r="H637" s="3" t="e">
        <f>#REF!</f>
        <v>#REF!</v>
      </c>
    </row>
    <row r="638" spans="1:8">
      <c r="A638" s="3" t="str">
        <f t="shared" si="39"/>
        <v>КОРПОРАЦИЯ ЗА ТЕХНОЛОГИИ И ИНОВАЦИИ АД</v>
      </c>
      <c r="B638" s="3" t="str">
        <f t="shared" si="40"/>
        <v>115086942</v>
      </c>
      <c r="C638" s="8">
        <f t="shared" si="41"/>
        <v>45747</v>
      </c>
      <c r="D638" s="3" t="s">
        <v>701</v>
      </c>
      <c r="E638" s="3">
        <v>6</v>
      </c>
      <c r="F638" s="3" t="s">
        <v>702</v>
      </c>
      <c r="H638" s="3" t="e">
        <f>#REF!</f>
        <v>#REF!</v>
      </c>
    </row>
    <row r="639" spans="1:8">
      <c r="A639" s="3" t="str">
        <f t="shared" si="39"/>
        <v>КОРПОРАЦИЯ ЗА ТЕХНОЛОГИИ И ИНОВАЦИИ АД</v>
      </c>
      <c r="B639" s="3" t="str">
        <f t="shared" si="40"/>
        <v>115086942</v>
      </c>
      <c r="C639" s="8">
        <f t="shared" si="41"/>
        <v>45747</v>
      </c>
      <c r="D639" s="3" t="s">
        <v>703</v>
      </c>
      <c r="E639" s="3">
        <v>6</v>
      </c>
      <c r="F639" s="3" t="s">
        <v>704</v>
      </c>
      <c r="H639" s="3" t="e">
        <f>#REF!</f>
        <v>#REF!</v>
      </c>
    </row>
    <row r="640" spans="1:8">
      <c r="A640" s="3" t="str">
        <f t="shared" si="39"/>
        <v>КОРПОРАЦИЯ ЗА ТЕХНОЛОГИИ И ИНОВАЦИИ АД</v>
      </c>
      <c r="B640" s="3" t="str">
        <f t="shared" si="40"/>
        <v>115086942</v>
      </c>
      <c r="C640" s="8">
        <f t="shared" si="41"/>
        <v>45747</v>
      </c>
      <c r="D640" s="3" t="s">
        <v>705</v>
      </c>
      <c r="E640" s="3">
        <v>6</v>
      </c>
      <c r="F640" s="3" t="s">
        <v>706</v>
      </c>
      <c r="H640" s="3" t="e">
        <f>#REF!</f>
        <v>#REF!</v>
      </c>
    </row>
    <row r="641" spans="1:8">
      <c r="A641" s="3" t="str">
        <f t="shared" si="39"/>
        <v>КОРПОРАЦИЯ ЗА ТЕХНОЛОГИИ И ИНОВАЦИИ АД</v>
      </c>
      <c r="B641" s="3" t="str">
        <f t="shared" si="40"/>
        <v>115086942</v>
      </c>
      <c r="C641" s="8">
        <f t="shared" si="41"/>
        <v>45747</v>
      </c>
      <c r="D641" s="3" t="s">
        <v>654</v>
      </c>
      <c r="E641" s="3">
        <v>7</v>
      </c>
      <c r="F641" s="3" t="s">
        <v>655</v>
      </c>
      <c r="H641" s="3" t="e">
        <f>#REF!</f>
        <v>#REF!</v>
      </c>
    </row>
    <row r="642" spans="1:8">
      <c r="A642" s="3" t="str">
        <f t="shared" si="39"/>
        <v>КОРПОРАЦИЯ ЗА ТЕХНОЛОГИИ И ИНОВАЦИИ АД</v>
      </c>
      <c r="B642" s="3" t="str">
        <f t="shared" si="40"/>
        <v>115086942</v>
      </c>
      <c r="C642" s="8">
        <f t="shared" si="41"/>
        <v>45747</v>
      </c>
      <c r="D642" s="3" t="s">
        <v>656</v>
      </c>
      <c r="E642" s="3">
        <v>7</v>
      </c>
      <c r="F642" s="3" t="s">
        <v>657</v>
      </c>
      <c r="H642" s="3" t="e">
        <f>#REF!</f>
        <v>#REF!</v>
      </c>
    </row>
    <row r="643" spans="1:8">
      <c r="A643" s="3" t="str">
        <f t="shared" si="39"/>
        <v>КОРПОРАЦИЯ ЗА ТЕХНОЛОГИИ И ИНОВАЦИИ АД</v>
      </c>
      <c r="B643" s="3" t="str">
        <f t="shared" si="40"/>
        <v>115086942</v>
      </c>
      <c r="C643" s="8">
        <f t="shared" si="41"/>
        <v>45747</v>
      </c>
      <c r="D643" s="3" t="s">
        <v>658</v>
      </c>
      <c r="E643" s="3">
        <v>7</v>
      </c>
      <c r="F643" s="3" t="s">
        <v>659</v>
      </c>
      <c r="H643" s="3" t="e">
        <f>#REF!</f>
        <v>#REF!</v>
      </c>
    </row>
    <row r="644" spans="1:8">
      <c r="A644" s="3" t="str">
        <f t="shared" si="39"/>
        <v>КОРПОРАЦИЯ ЗА ТЕХНОЛОГИИ И ИНОВАЦИИ АД</v>
      </c>
      <c r="B644" s="3" t="str">
        <f t="shared" si="40"/>
        <v>115086942</v>
      </c>
      <c r="C644" s="8">
        <f t="shared" si="41"/>
        <v>45747</v>
      </c>
      <c r="D644" s="3" t="s">
        <v>660</v>
      </c>
      <c r="E644" s="3">
        <v>7</v>
      </c>
      <c r="F644" s="3" t="s">
        <v>661</v>
      </c>
      <c r="H644" s="3" t="e">
        <f>#REF!</f>
        <v>#REF!</v>
      </c>
    </row>
    <row r="645" spans="1:8">
      <c r="A645" s="3" t="str">
        <f t="shared" si="39"/>
        <v>КОРПОРАЦИЯ ЗА ТЕХНОЛОГИИ И ИНОВАЦИИ АД</v>
      </c>
      <c r="B645" s="3" t="str">
        <f t="shared" si="40"/>
        <v>115086942</v>
      </c>
      <c r="C645" s="8">
        <f t="shared" si="41"/>
        <v>45747</v>
      </c>
      <c r="D645" s="3" t="s">
        <v>662</v>
      </c>
      <c r="E645" s="3">
        <v>7</v>
      </c>
      <c r="F645" s="3" t="s">
        <v>663</v>
      </c>
      <c r="H645" s="3" t="e">
        <f>#REF!</f>
        <v>#REF!</v>
      </c>
    </row>
    <row r="646" spans="1:8">
      <c r="A646" s="3" t="str">
        <f t="shared" si="39"/>
        <v>КОРПОРАЦИЯ ЗА ТЕХНОЛОГИИ И ИНОВАЦИИ АД</v>
      </c>
      <c r="B646" s="3" t="str">
        <f t="shared" si="40"/>
        <v>115086942</v>
      </c>
      <c r="C646" s="8">
        <f t="shared" si="41"/>
        <v>45747</v>
      </c>
      <c r="D646" s="3" t="s">
        <v>664</v>
      </c>
      <c r="E646" s="3">
        <v>7</v>
      </c>
      <c r="F646" s="3" t="s">
        <v>665</v>
      </c>
      <c r="H646" s="3" t="e">
        <f>#REF!</f>
        <v>#REF!</v>
      </c>
    </row>
    <row r="647" spans="1:8">
      <c r="A647" s="3" t="str">
        <f t="shared" si="39"/>
        <v>КОРПОРАЦИЯ ЗА ТЕХНОЛОГИИ И ИНОВАЦИИ АД</v>
      </c>
      <c r="B647" s="3" t="str">
        <f t="shared" si="40"/>
        <v>115086942</v>
      </c>
      <c r="C647" s="8">
        <f t="shared" si="41"/>
        <v>45747</v>
      </c>
      <c r="D647" s="3" t="s">
        <v>666</v>
      </c>
      <c r="E647" s="3">
        <v>7</v>
      </c>
      <c r="F647" s="3" t="s">
        <v>667</v>
      </c>
      <c r="H647" s="3" t="e">
        <f>#REF!</f>
        <v>#REF!</v>
      </c>
    </row>
    <row r="648" spans="1:8">
      <c r="A648" s="3" t="str">
        <f t="shared" si="39"/>
        <v>КОРПОРАЦИЯ ЗА ТЕХНОЛОГИИ И ИНОВАЦИИ АД</v>
      </c>
      <c r="B648" s="3" t="str">
        <f t="shared" si="40"/>
        <v>115086942</v>
      </c>
      <c r="C648" s="8">
        <f t="shared" si="41"/>
        <v>45747</v>
      </c>
      <c r="D648" s="3" t="s">
        <v>668</v>
      </c>
      <c r="E648" s="3">
        <v>7</v>
      </c>
      <c r="F648" s="3" t="s">
        <v>669</v>
      </c>
      <c r="H648" s="3" t="e">
        <f>#REF!</f>
        <v>#REF!</v>
      </c>
    </row>
    <row r="649" spans="1:8">
      <c r="A649" s="3" t="str">
        <f t="shared" si="39"/>
        <v>КОРПОРАЦИЯ ЗА ТЕХНОЛОГИИ И ИНОВАЦИИ АД</v>
      </c>
      <c r="B649" s="3" t="str">
        <f t="shared" si="40"/>
        <v>115086942</v>
      </c>
      <c r="C649" s="8">
        <f t="shared" si="41"/>
        <v>45747</v>
      </c>
      <c r="D649" s="3" t="s">
        <v>670</v>
      </c>
      <c r="E649" s="3">
        <v>7</v>
      </c>
      <c r="F649" s="3" t="s">
        <v>671</v>
      </c>
      <c r="H649" s="3" t="e">
        <f>#REF!</f>
        <v>#REF!</v>
      </c>
    </row>
    <row r="650" spans="1:8">
      <c r="A650" s="3" t="str">
        <f t="shared" si="39"/>
        <v>КОРПОРАЦИЯ ЗА ТЕХНОЛОГИИ И ИНОВАЦИИ АД</v>
      </c>
      <c r="B650" s="3" t="str">
        <f t="shared" si="40"/>
        <v>115086942</v>
      </c>
      <c r="C650" s="8">
        <f t="shared" si="41"/>
        <v>45747</v>
      </c>
      <c r="D650" s="3" t="s">
        <v>672</v>
      </c>
      <c r="E650" s="3">
        <v>7</v>
      </c>
      <c r="F650" s="3" t="s">
        <v>673</v>
      </c>
      <c r="H650" s="3" t="e">
        <f>#REF!</f>
        <v>#REF!</v>
      </c>
    </row>
    <row r="651" spans="1:8">
      <c r="A651" s="3" t="str">
        <f t="shared" si="39"/>
        <v>КОРПОРАЦИЯ ЗА ТЕХНОЛОГИИ И ИНОВАЦИИ АД</v>
      </c>
      <c r="B651" s="3" t="str">
        <f t="shared" si="40"/>
        <v>115086942</v>
      </c>
      <c r="C651" s="8">
        <f t="shared" si="41"/>
        <v>45747</v>
      </c>
      <c r="D651" s="3" t="s">
        <v>674</v>
      </c>
      <c r="E651" s="3">
        <v>7</v>
      </c>
      <c r="F651" s="3" t="s">
        <v>675</v>
      </c>
      <c r="H651" s="3" t="e">
        <f>#REF!</f>
        <v>#REF!</v>
      </c>
    </row>
    <row r="652" spans="1:8">
      <c r="A652" s="3" t="str">
        <f t="shared" si="39"/>
        <v>КОРПОРАЦИЯ ЗА ТЕХНОЛОГИИ И ИНОВАЦИИ АД</v>
      </c>
      <c r="B652" s="3" t="str">
        <f t="shared" si="40"/>
        <v>115086942</v>
      </c>
      <c r="C652" s="8">
        <f t="shared" si="41"/>
        <v>45747</v>
      </c>
      <c r="D652" s="3" t="s">
        <v>676</v>
      </c>
      <c r="E652" s="3">
        <v>7</v>
      </c>
      <c r="F652" s="3" t="s">
        <v>677</v>
      </c>
      <c r="H652" s="3" t="e">
        <f>#REF!</f>
        <v>#REF!</v>
      </c>
    </row>
    <row r="653" spans="1:8">
      <c r="A653" s="3" t="str">
        <f t="shared" ref="A653:A716" si="42">pdeName</f>
        <v>КОРПОРАЦИЯ ЗА ТЕХНОЛОГИИ И ИНОВАЦИИ АД</v>
      </c>
      <c r="B653" s="3" t="str">
        <f t="shared" ref="B653:B716" si="43">pdeBulstat</f>
        <v>115086942</v>
      </c>
      <c r="C653" s="8">
        <f t="shared" ref="C653:C716" si="44">endDate</f>
        <v>45747</v>
      </c>
      <c r="D653" s="3" t="s">
        <v>678</v>
      </c>
      <c r="E653" s="3">
        <v>7</v>
      </c>
      <c r="F653" s="3" t="s">
        <v>679</v>
      </c>
      <c r="H653" s="3" t="e">
        <f>#REF!</f>
        <v>#REF!</v>
      </c>
    </row>
    <row r="654" spans="1:8">
      <c r="A654" s="3" t="str">
        <f t="shared" si="42"/>
        <v>КОРПОРАЦИЯ ЗА ТЕХНОЛОГИИ И ИНОВАЦИИ АД</v>
      </c>
      <c r="B654" s="3" t="str">
        <f t="shared" si="43"/>
        <v>115086942</v>
      </c>
      <c r="C654" s="8">
        <f t="shared" si="44"/>
        <v>45747</v>
      </c>
      <c r="D654" s="3" t="s">
        <v>680</v>
      </c>
      <c r="E654" s="3">
        <v>7</v>
      </c>
      <c r="F654" s="3" t="s">
        <v>681</v>
      </c>
      <c r="H654" s="3" t="e">
        <f>#REF!</f>
        <v>#REF!</v>
      </c>
    </row>
    <row r="655" spans="1:8">
      <c r="A655" s="3" t="str">
        <f t="shared" si="42"/>
        <v>КОРПОРАЦИЯ ЗА ТЕХНОЛОГИИ И ИНОВАЦИИ АД</v>
      </c>
      <c r="B655" s="3" t="str">
        <f t="shared" si="43"/>
        <v>115086942</v>
      </c>
      <c r="C655" s="8">
        <f t="shared" si="44"/>
        <v>45747</v>
      </c>
      <c r="D655" s="3" t="s">
        <v>682</v>
      </c>
      <c r="E655" s="3">
        <v>7</v>
      </c>
      <c r="F655" s="3" t="s">
        <v>669</v>
      </c>
      <c r="H655" s="3" t="e">
        <f>#REF!</f>
        <v>#REF!</v>
      </c>
    </row>
    <row r="656" spans="1:8">
      <c r="A656" s="3" t="str">
        <f t="shared" si="42"/>
        <v>КОРПОРАЦИЯ ЗА ТЕХНОЛОГИИ И ИНОВАЦИИ АД</v>
      </c>
      <c r="B656" s="3" t="str">
        <f t="shared" si="43"/>
        <v>115086942</v>
      </c>
      <c r="C656" s="8">
        <f t="shared" si="44"/>
        <v>45747</v>
      </c>
      <c r="D656" s="3" t="s">
        <v>683</v>
      </c>
      <c r="E656" s="3">
        <v>7</v>
      </c>
      <c r="F656" s="3" t="s">
        <v>684</v>
      </c>
      <c r="H656" s="3" t="e">
        <f>#REF!</f>
        <v>#REF!</v>
      </c>
    </row>
    <row r="657" spans="1:8">
      <c r="A657" s="3" t="str">
        <f t="shared" si="42"/>
        <v>КОРПОРАЦИЯ ЗА ТЕХНОЛОГИИ И ИНОВАЦИИ АД</v>
      </c>
      <c r="B657" s="3" t="str">
        <f t="shared" si="43"/>
        <v>115086942</v>
      </c>
      <c r="C657" s="8">
        <f t="shared" si="44"/>
        <v>45747</v>
      </c>
      <c r="D657" s="3" t="s">
        <v>685</v>
      </c>
      <c r="E657" s="3">
        <v>7</v>
      </c>
      <c r="F657" s="3" t="s">
        <v>686</v>
      </c>
      <c r="H657" s="3" t="e">
        <f>#REF!</f>
        <v>#REF!</v>
      </c>
    </row>
    <row r="658" spans="1:8">
      <c r="A658" s="3" t="str">
        <f t="shared" si="42"/>
        <v>КОРПОРАЦИЯ ЗА ТЕХНОЛОГИИ И ИНОВАЦИИ АД</v>
      </c>
      <c r="B658" s="3" t="str">
        <f t="shared" si="43"/>
        <v>115086942</v>
      </c>
      <c r="C658" s="8">
        <f t="shared" si="44"/>
        <v>45747</v>
      </c>
      <c r="D658" s="3" t="s">
        <v>687</v>
      </c>
      <c r="E658" s="3">
        <v>7</v>
      </c>
      <c r="F658" s="3" t="s">
        <v>140</v>
      </c>
      <c r="H658" s="3" t="e">
        <f>#REF!</f>
        <v>#REF!</v>
      </c>
    </row>
    <row r="659" spans="1:8">
      <c r="A659" s="3" t="str">
        <f t="shared" si="42"/>
        <v>КОРПОРАЦИЯ ЗА ТЕХНОЛОГИИ И ИНОВАЦИИ АД</v>
      </c>
      <c r="B659" s="3" t="str">
        <f t="shared" si="43"/>
        <v>115086942</v>
      </c>
      <c r="C659" s="8">
        <f t="shared" si="44"/>
        <v>45747</v>
      </c>
      <c r="D659" s="3" t="s">
        <v>688</v>
      </c>
      <c r="E659" s="3">
        <v>7</v>
      </c>
      <c r="F659" s="3" t="s">
        <v>142</v>
      </c>
      <c r="H659" s="3" t="e">
        <f>#REF!</f>
        <v>#REF!</v>
      </c>
    </row>
    <row r="660" spans="1:8">
      <c r="A660" s="3" t="str">
        <f t="shared" si="42"/>
        <v>КОРПОРАЦИЯ ЗА ТЕХНОЛОГИИ И ИНОВАЦИИ АД</v>
      </c>
      <c r="B660" s="3" t="str">
        <f t="shared" si="43"/>
        <v>115086942</v>
      </c>
      <c r="C660" s="8">
        <f t="shared" si="44"/>
        <v>45747</v>
      </c>
      <c r="D660" s="3" t="s">
        <v>689</v>
      </c>
      <c r="E660" s="3">
        <v>7</v>
      </c>
      <c r="F660" s="3" t="s">
        <v>146</v>
      </c>
      <c r="H660" s="3" t="e">
        <f>#REF!</f>
        <v>#REF!</v>
      </c>
    </row>
    <row r="661" spans="1:8">
      <c r="A661" s="3" t="str">
        <f t="shared" si="42"/>
        <v>КОРПОРАЦИЯ ЗА ТЕХНОЛОГИИ И ИНОВАЦИИ АД</v>
      </c>
      <c r="B661" s="3" t="str">
        <f t="shared" si="43"/>
        <v>115086942</v>
      </c>
      <c r="C661" s="8">
        <f t="shared" si="44"/>
        <v>45747</v>
      </c>
      <c r="D661" s="3" t="s">
        <v>690</v>
      </c>
      <c r="E661" s="3">
        <v>7</v>
      </c>
      <c r="F661" s="3" t="s">
        <v>148</v>
      </c>
      <c r="H661" s="3" t="e">
        <f>#REF!</f>
        <v>#REF!</v>
      </c>
    </row>
    <row r="662" spans="1:8">
      <c r="A662" s="3" t="str">
        <f t="shared" si="42"/>
        <v>КОРПОРАЦИЯ ЗА ТЕХНОЛОГИИ И ИНОВАЦИИ АД</v>
      </c>
      <c r="B662" s="3" t="str">
        <f t="shared" si="43"/>
        <v>115086942</v>
      </c>
      <c r="C662" s="8">
        <f t="shared" si="44"/>
        <v>45747</v>
      </c>
      <c r="D662" s="3" t="s">
        <v>691</v>
      </c>
      <c r="E662" s="3">
        <v>7</v>
      </c>
      <c r="F662" s="3" t="s">
        <v>692</v>
      </c>
      <c r="H662" s="3" t="e">
        <f>#REF!</f>
        <v>#REF!</v>
      </c>
    </row>
    <row r="663" spans="1:8">
      <c r="A663" s="3" t="str">
        <f t="shared" si="42"/>
        <v>КОРПОРАЦИЯ ЗА ТЕХНОЛОГИИ И ИНОВАЦИИ АД</v>
      </c>
      <c r="B663" s="3" t="str">
        <f t="shared" si="43"/>
        <v>115086942</v>
      </c>
      <c r="C663" s="8">
        <f t="shared" si="44"/>
        <v>45747</v>
      </c>
      <c r="D663" s="3" t="s">
        <v>693</v>
      </c>
      <c r="E663" s="3">
        <v>7</v>
      </c>
      <c r="F663" s="3" t="s">
        <v>154</v>
      </c>
      <c r="H663" s="3" t="e">
        <f>#REF!</f>
        <v>#REF!</v>
      </c>
    </row>
    <row r="664" spans="1:8">
      <c r="A664" s="3" t="str">
        <f t="shared" si="42"/>
        <v>КОРПОРАЦИЯ ЗА ТЕХНОЛОГИИ И ИНОВАЦИИ АД</v>
      </c>
      <c r="B664" s="3" t="str">
        <f t="shared" si="43"/>
        <v>115086942</v>
      </c>
      <c r="C664" s="8">
        <f t="shared" si="44"/>
        <v>45747</v>
      </c>
      <c r="D664" s="3" t="s">
        <v>694</v>
      </c>
      <c r="E664" s="3">
        <v>7</v>
      </c>
      <c r="F664" s="3" t="s">
        <v>695</v>
      </c>
      <c r="H664" s="3" t="e">
        <f>#REF!</f>
        <v>#REF!</v>
      </c>
    </row>
    <row r="665" spans="1:8">
      <c r="A665" s="3" t="str">
        <f t="shared" si="42"/>
        <v>КОРПОРАЦИЯ ЗА ТЕХНОЛОГИИ И ИНОВАЦИИ АД</v>
      </c>
      <c r="B665" s="3" t="str">
        <f t="shared" si="43"/>
        <v>115086942</v>
      </c>
      <c r="C665" s="8">
        <f t="shared" si="44"/>
        <v>45747</v>
      </c>
      <c r="D665" s="3" t="s">
        <v>696</v>
      </c>
      <c r="E665" s="3">
        <v>7</v>
      </c>
      <c r="F665" s="3" t="s">
        <v>697</v>
      </c>
      <c r="H665" s="3" t="e">
        <f>#REF!</f>
        <v>#REF!</v>
      </c>
    </row>
    <row r="666" spans="1:8">
      <c r="A666" s="3" t="str">
        <f t="shared" si="42"/>
        <v>КОРПОРАЦИЯ ЗА ТЕХНОЛОГИИ И ИНОВАЦИИ АД</v>
      </c>
      <c r="B666" s="3" t="str">
        <f t="shared" si="43"/>
        <v>115086942</v>
      </c>
      <c r="C666" s="8">
        <f t="shared" si="44"/>
        <v>45747</v>
      </c>
      <c r="D666" s="3" t="s">
        <v>698</v>
      </c>
      <c r="E666" s="3">
        <v>7</v>
      </c>
      <c r="F666" s="3" t="s">
        <v>699</v>
      </c>
      <c r="H666" s="3" t="e">
        <f>#REF!</f>
        <v>#REF!</v>
      </c>
    </row>
    <row r="667" spans="1:8">
      <c r="A667" s="3" t="str">
        <f t="shared" si="42"/>
        <v>КОРПОРАЦИЯ ЗА ТЕХНОЛОГИИ И ИНОВАЦИИ АД</v>
      </c>
      <c r="B667" s="3" t="str">
        <f t="shared" si="43"/>
        <v>115086942</v>
      </c>
      <c r="C667" s="8">
        <f t="shared" si="44"/>
        <v>45747</v>
      </c>
      <c r="D667" s="3" t="s">
        <v>700</v>
      </c>
      <c r="E667" s="3">
        <v>7</v>
      </c>
      <c r="F667" s="3" t="s">
        <v>669</v>
      </c>
      <c r="H667" s="3" t="e">
        <f>#REF!</f>
        <v>#REF!</v>
      </c>
    </row>
    <row r="668" spans="1:8">
      <c r="A668" s="3" t="str">
        <f t="shared" si="42"/>
        <v>КОРПОРАЦИЯ ЗА ТЕХНОЛОГИИ И ИНОВАЦИИ АД</v>
      </c>
      <c r="B668" s="3" t="str">
        <f t="shared" si="43"/>
        <v>115086942</v>
      </c>
      <c r="C668" s="8">
        <f t="shared" si="44"/>
        <v>45747</v>
      </c>
      <c r="D668" s="3" t="s">
        <v>701</v>
      </c>
      <c r="E668" s="3">
        <v>7</v>
      </c>
      <c r="F668" s="3" t="s">
        <v>702</v>
      </c>
      <c r="H668" s="3" t="e">
        <f>#REF!</f>
        <v>#REF!</v>
      </c>
    </row>
    <row r="669" spans="1:8">
      <c r="A669" s="3" t="str">
        <f t="shared" si="42"/>
        <v>КОРПОРАЦИЯ ЗА ТЕХНОЛОГИИ И ИНОВАЦИИ АД</v>
      </c>
      <c r="B669" s="3" t="str">
        <f t="shared" si="43"/>
        <v>115086942</v>
      </c>
      <c r="C669" s="8">
        <f t="shared" si="44"/>
        <v>45747</v>
      </c>
      <c r="D669" s="3" t="s">
        <v>703</v>
      </c>
      <c r="E669" s="3">
        <v>7</v>
      </c>
      <c r="F669" s="3" t="s">
        <v>704</v>
      </c>
      <c r="H669" s="3" t="e">
        <f>#REF!</f>
        <v>#REF!</v>
      </c>
    </row>
    <row r="670" spans="1:8">
      <c r="A670" s="3" t="str">
        <f t="shared" si="42"/>
        <v>КОРПОРАЦИЯ ЗА ТЕХНОЛОГИИ И ИНОВАЦИИ АД</v>
      </c>
      <c r="B670" s="3" t="str">
        <f t="shared" si="43"/>
        <v>115086942</v>
      </c>
      <c r="C670" s="8">
        <f t="shared" si="44"/>
        <v>45747</v>
      </c>
      <c r="D670" s="3" t="s">
        <v>705</v>
      </c>
      <c r="E670" s="3">
        <v>7</v>
      </c>
      <c r="F670" s="3" t="s">
        <v>706</v>
      </c>
      <c r="H670" s="3" t="e">
        <f>#REF!</f>
        <v>#REF!</v>
      </c>
    </row>
    <row r="671" spans="1:8">
      <c r="A671" s="3" t="str">
        <f t="shared" si="42"/>
        <v>КОРПОРАЦИЯ ЗА ТЕХНОЛОГИИ И ИНОВАЦИИ АД</v>
      </c>
      <c r="B671" s="3" t="str">
        <f t="shared" si="43"/>
        <v>115086942</v>
      </c>
      <c r="C671" s="8">
        <f t="shared" si="44"/>
        <v>45747</v>
      </c>
      <c r="D671" s="3" t="s">
        <v>654</v>
      </c>
      <c r="E671" s="3">
        <v>8</v>
      </c>
      <c r="F671" s="3" t="s">
        <v>655</v>
      </c>
      <c r="H671" s="3" t="e">
        <f>#REF!</f>
        <v>#REF!</v>
      </c>
    </row>
    <row r="672" spans="1:8">
      <c r="A672" s="3" t="str">
        <f t="shared" si="42"/>
        <v>КОРПОРАЦИЯ ЗА ТЕХНОЛОГИИ И ИНОВАЦИИ АД</v>
      </c>
      <c r="B672" s="3" t="str">
        <f t="shared" si="43"/>
        <v>115086942</v>
      </c>
      <c r="C672" s="8">
        <f t="shared" si="44"/>
        <v>45747</v>
      </c>
      <c r="D672" s="3" t="s">
        <v>656</v>
      </c>
      <c r="E672" s="3">
        <v>8</v>
      </c>
      <c r="F672" s="3" t="s">
        <v>657</v>
      </c>
      <c r="H672" s="3" t="e">
        <f>#REF!</f>
        <v>#REF!</v>
      </c>
    </row>
    <row r="673" spans="1:8">
      <c r="A673" s="3" t="str">
        <f t="shared" si="42"/>
        <v>КОРПОРАЦИЯ ЗА ТЕХНОЛОГИИ И ИНОВАЦИИ АД</v>
      </c>
      <c r="B673" s="3" t="str">
        <f t="shared" si="43"/>
        <v>115086942</v>
      </c>
      <c r="C673" s="8">
        <f t="shared" si="44"/>
        <v>45747</v>
      </c>
      <c r="D673" s="3" t="s">
        <v>658</v>
      </c>
      <c r="E673" s="3">
        <v>8</v>
      </c>
      <c r="F673" s="3" t="s">
        <v>659</v>
      </c>
      <c r="H673" s="3" t="e">
        <f>#REF!</f>
        <v>#REF!</v>
      </c>
    </row>
    <row r="674" spans="1:8">
      <c r="A674" s="3" t="str">
        <f t="shared" si="42"/>
        <v>КОРПОРАЦИЯ ЗА ТЕХНОЛОГИИ И ИНОВАЦИИ АД</v>
      </c>
      <c r="B674" s="3" t="str">
        <f t="shared" si="43"/>
        <v>115086942</v>
      </c>
      <c r="C674" s="8">
        <f t="shared" si="44"/>
        <v>45747</v>
      </c>
      <c r="D674" s="3" t="s">
        <v>660</v>
      </c>
      <c r="E674" s="3">
        <v>8</v>
      </c>
      <c r="F674" s="3" t="s">
        <v>661</v>
      </c>
      <c r="H674" s="3" t="e">
        <f>#REF!</f>
        <v>#REF!</v>
      </c>
    </row>
    <row r="675" spans="1:8">
      <c r="A675" s="3" t="str">
        <f t="shared" si="42"/>
        <v>КОРПОРАЦИЯ ЗА ТЕХНОЛОГИИ И ИНОВАЦИИ АД</v>
      </c>
      <c r="B675" s="3" t="str">
        <f t="shared" si="43"/>
        <v>115086942</v>
      </c>
      <c r="C675" s="8">
        <f t="shared" si="44"/>
        <v>45747</v>
      </c>
      <c r="D675" s="3" t="s">
        <v>662</v>
      </c>
      <c r="E675" s="3">
        <v>8</v>
      </c>
      <c r="F675" s="3" t="s">
        <v>663</v>
      </c>
      <c r="H675" s="3" t="e">
        <f>#REF!</f>
        <v>#REF!</v>
      </c>
    </row>
    <row r="676" spans="1:8">
      <c r="A676" s="3" t="str">
        <f t="shared" si="42"/>
        <v>КОРПОРАЦИЯ ЗА ТЕХНОЛОГИИ И ИНОВАЦИИ АД</v>
      </c>
      <c r="B676" s="3" t="str">
        <f t="shared" si="43"/>
        <v>115086942</v>
      </c>
      <c r="C676" s="8">
        <f t="shared" si="44"/>
        <v>45747</v>
      </c>
      <c r="D676" s="3" t="s">
        <v>664</v>
      </c>
      <c r="E676" s="3">
        <v>8</v>
      </c>
      <c r="F676" s="3" t="s">
        <v>665</v>
      </c>
      <c r="H676" s="3" t="e">
        <f>#REF!</f>
        <v>#REF!</v>
      </c>
    </row>
    <row r="677" spans="1:8">
      <c r="A677" s="3" t="str">
        <f t="shared" si="42"/>
        <v>КОРПОРАЦИЯ ЗА ТЕХНОЛОГИИ И ИНОВАЦИИ АД</v>
      </c>
      <c r="B677" s="3" t="str">
        <f t="shared" si="43"/>
        <v>115086942</v>
      </c>
      <c r="C677" s="8">
        <f t="shared" si="44"/>
        <v>45747</v>
      </c>
      <c r="D677" s="3" t="s">
        <v>666</v>
      </c>
      <c r="E677" s="3">
        <v>8</v>
      </c>
      <c r="F677" s="3" t="s">
        <v>667</v>
      </c>
      <c r="H677" s="3" t="e">
        <f>#REF!</f>
        <v>#REF!</v>
      </c>
    </row>
    <row r="678" spans="1:8">
      <c r="A678" s="3" t="str">
        <f t="shared" si="42"/>
        <v>КОРПОРАЦИЯ ЗА ТЕХНОЛОГИИ И ИНОВАЦИИ АД</v>
      </c>
      <c r="B678" s="3" t="str">
        <f t="shared" si="43"/>
        <v>115086942</v>
      </c>
      <c r="C678" s="8">
        <f t="shared" si="44"/>
        <v>45747</v>
      </c>
      <c r="D678" s="3" t="s">
        <v>668</v>
      </c>
      <c r="E678" s="3">
        <v>8</v>
      </c>
      <c r="F678" s="3" t="s">
        <v>669</v>
      </c>
      <c r="H678" s="3" t="e">
        <f>#REF!</f>
        <v>#REF!</v>
      </c>
    </row>
    <row r="679" spans="1:8">
      <c r="A679" s="3" t="str">
        <f t="shared" si="42"/>
        <v>КОРПОРАЦИЯ ЗА ТЕХНОЛОГИИ И ИНОВАЦИИ АД</v>
      </c>
      <c r="B679" s="3" t="str">
        <f t="shared" si="43"/>
        <v>115086942</v>
      </c>
      <c r="C679" s="8">
        <f t="shared" si="44"/>
        <v>45747</v>
      </c>
      <c r="D679" s="3" t="s">
        <v>670</v>
      </c>
      <c r="E679" s="3">
        <v>8</v>
      </c>
      <c r="F679" s="3" t="s">
        <v>671</v>
      </c>
      <c r="H679" s="3" t="e">
        <f>#REF!</f>
        <v>#REF!</v>
      </c>
    </row>
    <row r="680" spans="1:8">
      <c r="A680" s="3" t="str">
        <f t="shared" si="42"/>
        <v>КОРПОРАЦИЯ ЗА ТЕХНОЛОГИИ И ИНОВАЦИИ АД</v>
      </c>
      <c r="B680" s="3" t="str">
        <f t="shared" si="43"/>
        <v>115086942</v>
      </c>
      <c r="C680" s="8">
        <f t="shared" si="44"/>
        <v>45747</v>
      </c>
      <c r="D680" s="3" t="s">
        <v>672</v>
      </c>
      <c r="E680" s="3">
        <v>8</v>
      </c>
      <c r="F680" s="3" t="s">
        <v>673</v>
      </c>
      <c r="H680" s="3" t="e">
        <f>#REF!</f>
        <v>#REF!</v>
      </c>
    </row>
    <row r="681" spans="1:8">
      <c r="A681" s="3" t="str">
        <f t="shared" si="42"/>
        <v>КОРПОРАЦИЯ ЗА ТЕХНОЛОГИИ И ИНОВАЦИИ АД</v>
      </c>
      <c r="B681" s="3" t="str">
        <f t="shared" si="43"/>
        <v>115086942</v>
      </c>
      <c r="C681" s="8">
        <f t="shared" si="44"/>
        <v>45747</v>
      </c>
      <c r="D681" s="3" t="s">
        <v>674</v>
      </c>
      <c r="E681" s="3">
        <v>8</v>
      </c>
      <c r="F681" s="3" t="s">
        <v>675</v>
      </c>
      <c r="H681" s="3" t="e">
        <f>#REF!</f>
        <v>#REF!</v>
      </c>
    </row>
    <row r="682" spans="1:8">
      <c r="A682" s="3" t="str">
        <f t="shared" si="42"/>
        <v>КОРПОРАЦИЯ ЗА ТЕХНОЛОГИИ И ИНОВАЦИИ АД</v>
      </c>
      <c r="B682" s="3" t="str">
        <f t="shared" si="43"/>
        <v>115086942</v>
      </c>
      <c r="C682" s="8">
        <f t="shared" si="44"/>
        <v>45747</v>
      </c>
      <c r="D682" s="3" t="s">
        <v>676</v>
      </c>
      <c r="E682" s="3">
        <v>8</v>
      </c>
      <c r="F682" s="3" t="s">
        <v>677</v>
      </c>
      <c r="H682" s="3" t="e">
        <f>#REF!</f>
        <v>#REF!</v>
      </c>
    </row>
    <row r="683" spans="1:8">
      <c r="A683" s="3" t="str">
        <f t="shared" si="42"/>
        <v>КОРПОРАЦИЯ ЗА ТЕХНОЛОГИИ И ИНОВАЦИИ АД</v>
      </c>
      <c r="B683" s="3" t="str">
        <f t="shared" si="43"/>
        <v>115086942</v>
      </c>
      <c r="C683" s="8">
        <f t="shared" si="44"/>
        <v>45747</v>
      </c>
      <c r="D683" s="3" t="s">
        <v>678</v>
      </c>
      <c r="E683" s="3">
        <v>8</v>
      </c>
      <c r="F683" s="3" t="s">
        <v>679</v>
      </c>
      <c r="H683" s="3" t="e">
        <f>#REF!</f>
        <v>#REF!</v>
      </c>
    </row>
    <row r="684" spans="1:8">
      <c r="A684" s="3" t="str">
        <f t="shared" si="42"/>
        <v>КОРПОРАЦИЯ ЗА ТЕХНОЛОГИИ И ИНОВАЦИИ АД</v>
      </c>
      <c r="B684" s="3" t="str">
        <f t="shared" si="43"/>
        <v>115086942</v>
      </c>
      <c r="C684" s="8">
        <f t="shared" si="44"/>
        <v>45747</v>
      </c>
      <c r="D684" s="3" t="s">
        <v>680</v>
      </c>
      <c r="E684" s="3">
        <v>8</v>
      </c>
      <c r="F684" s="3" t="s">
        <v>681</v>
      </c>
      <c r="H684" s="3" t="e">
        <f>#REF!</f>
        <v>#REF!</v>
      </c>
    </row>
    <row r="685" spans="1:8">
      <c r="A685" s="3" t="str">
        <f t="shared" si="42"/>
        <v>КОРПОРАЦИЯ ЗА ТЕХНОЛОГИИ И ИНОВАЦИИ АД</v>
      </c>
      <c r="B685" s="3" t="str">
        <f t="shared" si="43"/>
        <v>115086942</v>
      </c>
      <c r="C685" s="8">
        <f t="shared" si="44"/>
        <v>45747</v>
      </c>
      <c r="D685" s="3" t="s">
        <v>682</v>
      </c>
      <c r="E685" s="3">
        <v>8</v>
      </c>
      <c r="F685" s="3" t="s">
        <v>669</v>
      </c>
      <c r="H685" s="3" t="e">
        <f>#REF!</f>
        <v>#REF!</v>
      </c>
    </row>
    <row r="686" spans="1:8">
      <c r="A686" s="3" t="str">
        <f t="shared" si="42"/>
        <v>КОРПОРАЦИЯ ЗА ТЕХНОЛОГИИ И ИНОВАЦИИ АД</v>
      </c>
      <c r="B686" s="3" t="str">
        <f t="shared" si="43"/>
        <v>115086942</v>
      </c>
      <c r="C686" s="8">
        <f t="shared" si="44"/>
        <v>45747</v>
      </c>
      <c r="D686" s="3" t="s">
        <v>683</v>
      </c>
      <c r="E686" s="3">
        <v>8</v>
      </c>
      <c r="F686" s="3" t="s">
        <v>684</v>
      </c>
      <c r="H686" s="3" t="e">
        <f>#REF!</f>
        <v>#REF!</v>
      </c>
    </row>
    <row r="687" spans="1:8">
      <c r="A687" s="3" t="str">
        <f t="shared" si="42"/>
        <v>КОРПОРАЦИЯ ЗА ТЕХНОЛОГИИ И ИНОВАЦИИ АД</v>
      </c>
      <c r="B687" s="3" t="str">
        <f t="shared" si="43"/>
        <v>115086942</v>
      </c>
      <c r="C687" s="8">
        <f t="shared" si="44"/>
        <v>45747</v>
      </c>
      <c r="D687" s="3" t="s">
        <v>685</v>
      </c>
      <c r="E687" s="3">
        <v>8</v>
      </c>
      <c r="F687" s="3" t="s">
        <v>686</v>
      </c>
      <c r="H687" s="3" t="e">
        <f>#REF!</f>
        <v>#REF!</v>
      </c>
    </row>
    <row r="688" spans="1:8">
      <c r="A688" s="3" t="str">
        <f t="shared" si="42"/>
        <v>КОРПОРАЦИЯ ЗА ТЕХНОЛОГИИ И ИНОВАЦИИ АД</v>
      </c>
      <c r="B688" s="3" t="str">
        <f t="shared" si="43"/>
        <v>115086942</v>
      </c>
      <c r="C688" s="8">
        <f t="shared" si="44"/>
        <v>45747</v>
      </c>
      <c r="D688" s="3" t="s">
        <v>687</v>
      </c>
      <c r="E688" s="3">
        <v>8</v>
      </c>
      <c r="F688" s="3" t="s">
        <v>140</v>
      </c>
      <c r="H688" s="3" t="e">
        <f>#REF!</f>
        <v>#REF!</v>
      </c>
    </row>
    <row r="689" spans="1:8">
      <c r="A689" s="3" t="str">
        <f t="shared" si="42"/>
        <v>КОРПОРАЦИЯ ЗА ТЕХНОЛОГИИ И ИНОВАЦИИ АД</v>
      </c>
      <c r="B689" s="3" t="str">
        <f t="shared" si="43"/>
        <v>115086942</v>
      </c>
      <c r="C689" s="8">
        <f t="shared" si="44"/>
        <v>45747</v>
      </c>
      <c r="D689" s="3" t="s">
        <v>688</v>
      </c>
      <c r="E689" s="3">
        <v>8</v>
      </c>
      <c r="F689" s="3" t="s">
        <v>142</v>
      </c>
      <c r="H689" s="3" t="e">
        <f>#REF!</f>
        <v>#REF!</v>
      </c>
    </row>
    <row r="690" spans="1:8">
      <c r="A690" s="3" t="str">
        <f t="shared" si="42"/>
        <v>КОРПОРАЦИЯ ЗА ТЕХНОЛОГИИ И ИНОВАЦИИ АД</v>
      </c>
      <c r="B690" s="3" t="str">
        <f t="shared" si="43"/>
        <v>115086942</v>
      </c>
      <c r="C690" s="8">
        <f t="shared" si="44"/>
        <v>45747</v>
      </c>
      <c r="D690" s="3" t="s">
        <v>689</v>
      </c>
      <c r="E690" s="3">
        <v>8</v>
      </c>
      <c r="F690" s="3" t="s">
        <v>146</v>
      </c>
      <c r="H690" s="3" t="e">
        <f>#REF!</f>
        <v>#REF!</v>
      </c>
    </row>
    <row r="691" spans="1:8">
      <c r="A691" s="3" t="str">
        <f t="shared" si="42"/>
        <v>КОРПОРАЦИЯ ЗА ТЕХНОЛОГИИ И ИНОВАЦИИ АД</v>
      </c>
      <c r="B691" s="3" t="str">
        <f t="shared" si="43"/>
        <v>115086942</v>
      </c>
      <c r="C691" s="8">
        <f t="shared" si="44"/>
        <v>45747</v>
      </c>
      <c r="D691" s="3" t="s">
        <v>690</v>
      </c>
      <c r="E691" s="3">
        <v>8</v>
      </c>
      <c r="F691" s="3" t="s">
        <v>148</v>
      </c>
      <c r="H691" s="3" t="e">
        <f>#REF!</f>
        <v>#REF!</v>
      </c>
    </row>
    <row r="692" spans="1:8">
      <c r="A692" s="3" t="str">
        <f t="shared" si="42"/>
        <v>КОРПОРАЦИЯ ЗА ТЕХНОЛОГИИ И ИНОВАЦИИ АД</v>
      </c>
      <c r="B692" s="3" t="str">
        <f t="shared" si="43"/>
        <v>115086942</v>
      </c>
      <c r="C692" s="8">
        <f t="shared" si="44"/>
        <v>45747</v>
      </c>
      <c r="D692" s="3" t="s">
        <v>691</v>
      </c>
      <c r="E692" s="3">
        <v>8</v>
      </c>
      <c r="F692" s="3" t="s">
        <v>692</v>
      </c>
      <c r="H692" s="3" t="e">
        <f>#REF!</f>
        <v>#REF!</v>
      </c>
    </row>
    <row r="693" spans="1:8">
      <c r="A693" s="3" t="str">
        <f t="shared" si="42"/>
        <v>КОРПОРАЦИЯ ЗА ТЕХНОЛОГИИ И ИНОВАЦИИ АД</v>
      </c>
      <c r="B693" s="3" t="str">
        <f t="shared" si="43"/>
        <v>115086942</v>
      </c>
      <c r="C693" s="8">
        <f t="shared" si="44"/>
        <v>45747</v>
      </c>
      <c r="D693" s="3" t="s">
        <v>693</v>
      </c>
      <c r="E693" s="3">
        <v>8</v>
      </c>
      <c r="F693" s="3" t="s">
        <v>154</v>
      </c>
      <c r="H693" s="3" t="e">
        <f>#REF!</f>
        <v>#REF!</v>
      </c>
    </row>
    <row r="694" spans="1:8">
      <c r="A694" s="3" t="str">
        <f t="shared" si="42"/>
        <v>КОРПОРАЦИЯ ЗА ТЕХНОЛОГИИ И ИНОВАЦИИ АД</v>
      </c>
      <c r="B694" s="3" t="str">
        <f t="shared" si="43"/>
        <v>115086942</v>
      </c>
      <c r="C694" s="8">
        <f t="shared" si="44"/>
        <v>45747</v>
      </c>
      <c r="D694" s="3" t="s">
        <v>694</v>
      </c>
      <c r="E694" s="3">
        <v>8</v>
      </c>
      <c r="F694" s="3" t="s">
        <v>695</v>
      </c>
      <c r="H694" s="3" t="e">
        <f>#REF!</f>
        <v>#REF!</v>
      </c>
    </row>
    <row r="695" spans="1:8">
      <c r="A695" s="3" t="str">
        <f t="shared" si="42"/>
        <v>КОРПОРАЦИЯ ЗА ТЕХНОЛОГИИ И ИНОВАЦИИ АД</v>
      </c>
      <c r="B695" s="3" t="str">
        <f t="shared" si="43"/>
        <v>115086942</v>
      </c>
      <c r="C695" s="8">
        <f t="shared" si="44"/>
        <v>45747</v>
      </c>
      <c r="D695" s="3" t="s">
        <v>696</v>
      </c>
      <c r="E695" s="3">
        <v>8</v>
      </c>
      <c r="F695" s="3" t="s">
        <v>697</v>
      </c>
      <c r="H695" s="3" t="e">
        <f>#REF!</f>
        <v>#REF!</v>
      </c>
    </row>
    <row r="696" spans="1:8">
      <c r="A696" s="3" t="str">
        <f t="shared" si="42"/>
        <v>КОРПОРАЦИЯ ЗА ТЕХНОЛОГИИ И ИНОВАЦИИ АД</v>
      </c>
      <c r="B696" s="3" t="str">
        <f t="shared" si="43"/>
        <v>115086942</v>
      </c>
      <c r="C696" s="8">
        <f t="shared" si="44"/>
        <v>45747</v>
      </c>
      <c r="D696" s="3" t="s">
        <v>698</v>
      </c>
      <c r="E696" s="3">
        <v>8</v>
      </c>
      <c r="F696" s="3" t="s">
        <v>699</v>
      </c>
      <c r="H696" s="3" t="e">
        <f>#REF!</f>
        <v>#REF!</v>
      </c>
    </row>
    <row r="697" spans="1:8">
      <c r="A697" s="3" t="str">
        <f t="shared" si="42"/>
        <v>КОРПОРАЦИЯ ЗА ТЕХНОЛОГИИ И ИНОВАЦИИ АД</v>
      </c>
      <c r="B697" s="3" t="str">
        <f t="shared" si="43"/>
        <v>115086942</v>
      </c>
      <c r="C697" s="8">
        <f t="shared" si="44"/>
        <v>45747</v>
      </c>
      <c r="D697" s="3" t="s">
        <v>700</v>
      </c>
      <c r="E697" s="3">
        <v>8</v>
      </c>
      <c r="F697" s="3" t="s">
        <v>669</v>
      </c>
      <c r="H697" s="3" t="e">
        <f>#REF!</f>
        <v>#REF!</v>
      </c>
    </row>
    <row r="698" spans="1:8">
      <c r="A698" s="3" t="str">
        <f t="shared" si="42"/>
        <v>КОРПОРАЦИЯ ЗА ТЕХНОЛОГИИ И ИНОВАЦИИ АД</v>
      </c>
      <c r="B698" s="3" t="str">
        <f t="shared" si="43"/>
        <v>115086942</v>
      </c>
      <c r="C698" s="8">
        <f t="shared" si="44"/>
        <v>45747</v>
      </c>
      <c r="D698" s="3" t="s">
        <v>701</v>
      </c>
      <c r="E698" s="3">
        <v>8</v>
      </c>
      <c r="F698" s="3" t="s">
        <v>702</v>
      </c>
      <c r="H698" s="3" t="e">
        <f>#REF!</f>
        <v>#REF!</v>
      </c>
    </row>
    <row r="699" spans="1:8">
      <c r="A699" s="3" t="str">
        <f t="shared" si="42"/>
        <v>КОРПОРАЦИЯ ЗА ТЕХНОЛОГИИ И ИНОВАЦИИ АД</v>
      </c>
      <c r="B699" s="3" t="str">
        <f t="shared" si="43"/>
        <v>115086942</v>
      </c>
      <c r="C699" s="8">
        <f t="shared" si="44"/>
        <v>45747</v>
      </c>
      <c r="D699" s="3" t="s">
        <v>703</v>
      </c>
      <c r="E699" s="3">
        <v>8</v>
      </c>
      <c r="F699" s="3" t="s">
        <v>704</v>
      </c>
      <c r="H699" s="3" t="e">
        <f>#REF!</f>
        <v>#REF!</v>
      </c>
    </row>
    <row r="700" spans="1:8">
      <c r="A700" s="3" t="str">
        <f t="shared" si="42"/>
        <v>КОРПОРАЦИЯ ЗА ТЕХНОЛОГИИ И ИНОВАЦИИ АД</v>
      </c>
      <c r="B700" s="3" t="str">
        <f t="shared" si="43"/>
        <v>115086942</v>
      </c>
      <c r="C700" s="8">
        <f t="shared" si="44"/>
        <v>45747</v>
      </c>
      <c r="D700" s="3" t="s">
        <v>705</v>
      </c>
      <c r="E700" s="3">
        <v>8</v>
      </c>
      <c r="F700" s="3" t="s">
        <v>706</v>
      </c>
      <c r="H700" s="3" t="e">
        <f>#REF!</f>
        <v>#REF!</v>
      </c>
    </row>
    <row r="701" spans="1:8">
      <c r="A701" s="3" t="str">
        <f t="shared" si="42"/>
        <v>КОРПОРАЦИЯ ЗА ТЕХНОЛОГИИ И ИНОВАЦИИ АД</v>
      </c>
      <c r="B701" s="3" t="str">
        <f t="shared" si="43"/>
        <v>115086942</v>
      </c>
      <c r="C701" s="8">
        <f t="shared" si="44"/>
        <v>45747</v>
      </c>
      <c r="D701" s="3" t="s">
        <v>654</v>
      </c>
      <c r="E701" s="3">
        <v>9</v>
      </c>
      <c r="F701" s="3" t="s">
        <v>655</v>
      </c>
      <c r="H701" s="3" t="e">
        <f>#REF!</f>
        <v>#REF!</v>
      </c>
    </row>
    <row r="702" spans="1:8">
      <c r="A702" s="3" t="str">
        <f t="shared" si="42"/>
        <v>КОРПОРАЦИЯ ЗА ТЕХНОЛОГИИ И ИНОВАЦИИ АД</v>
      </c>
      <c r="B702" s="3" t="str">
        <f t="shared" si="43"/>
        <v>115086942</v>
      </c>
      <c r="C702" s="8">
        <f t="shared" si="44"/>
        <v>45747</v>
      </c>
      <c r="D702" s="3" t="s">
        <v>656</v>
      </c>
      <c r="E702" s="3">
        <v>9</v>
      </c>
      <c r="F702" s="3" t="s">
        <v>657</v>
      </c>
      <c r="H702" s="3" t="e">
        <f>#REF!</f>
        <v>#REF!</v>
      </c>
    </row>
    <row r="703" spans="1:8">
      <c r="A703" s="3" t="str">
        <f t="shared" si="42"/>
        <v>КОРПОРАЦИЯ ЗА ТЕХНОЛОГИИ И ИНОВАЦИИ АД</v>
      </c>
      <c r="B703" s="3" t="str">
        <f t="shared" si="43"/>
        <v>115086942</v>
      </c>
      <c r="C703" s="8">
        <f t="shared" si="44"/>
        <v>45747</v>
      </c>
      <c r="D703" s="3" t="s">
        <v>658</v>
      </c>
      <c r="E703" s="3">
        <v>9</v>
      </c>
      <c r="F703" s="3" t="s">
        <v>659</v>
      </c>
      <c r="H703" s="3" t="e">
        <f>#REF!</f>
        <v>#REF!</v>
      </c>
    </row>
    <row r="704" spans="1:8">
      <c r="A704" s="3" t="str">
        <f t="shared" si="42"/>
        <v>КОРПОРАЦИЯ ЗА ТЕХНОЛОГИИ И ИНОВАЦИИ АД</v>
      </c>
      <c r="B704" s="3" t="str">
        <f t="shared" si="43"/>
        <v>115086942</v>
      </c>
      <c r="C704" s="8">
        <f t="shared" si="44"/>
        <v>45747</v>
      </c>
      <c r="D704" s="3" t="s">
        <v>660</v>
      </c>
      <c r="E704" s="3">
        <v>9</v>
      </c>
      <c r="F704" s="3" t="s">
        <v>661</v>
      </c>
      <c r="H704" s="3" t="e">
        <f>#REF!</f>
        <v>#REF!</v>
      </c>
    </row>
    <row r="705" spans="1:8">
      <c r="A705" s="3" t="str">
        <f t="shared" si="42"/>
        <v>КОРПОРАЦИЯ ЗА ТЕХНОЛОГИИ И ИНОВАЦИИ АД</v>
      </c>
      <c r="B705" s="3" t="str">
        <f t="shared" si="43"/>
        <v>115086942</v>
      </c>
      <c r="C705" s="8">
        <f t="shared" si="44"/>
        <v>45747</v>
      </c>
      <c r="D705" s="3" t="s">
        <v>662</v>
      </c>
      <c r="E705" s="3">
        <v>9</v>
      </c>
      <c r="F705" s="3" t="s">
        <v>663</v>
      </c>
      <c r="H705" s="3" t="e">
        <f>#REF!</f>
        <v>#REF!</v>
      </c>
    </row>
    <row r="706" spans="1:8">
      <c r="A706" s="3" t="str">
        <f t="shared" si="42"/>
        <v>КОРПОРАЦИЯ ЗА ТЕХНОЛОГИИ И ИНОВАЦИИ АД</v>
      </c>
      <c r="B706" s="3" t="str">
        <f t="shared" si="43"/>
        <v>115086942</v>
      </c>
      <c r="C706" s="8">
        <f t="shared" si="44"/>
        <v>45747</v>
      </c>
      <c r="D706" s="3" t="s">
        <v>664</v>
      </c>
      <c r="E706" s="3">
        <v>9</v>
      </c>
      <c r="F706" s="3" t="s">
        <v>665</v>
      </c>
      <c r="H706" s="3" t="e">
        <f>#REF!</f>
        <v>#REF!</v>
      </c>
    </row>
    <row r="707" spans="1:8">
      <c r="A707" s="3" t="str">
        <f t="shared" si="42"/>
        <v>КОРПОРАЦИЯ ЗА ТЕХНОЛОГИИ И ИНОВАЦИИ АД</v>
      </c>
      <c r="B707" s="3" t="str">
        <f t="shared" si="43"/>
        <v>115086942</v>
      </c>
      <c r="C707" s="8">
        <f t="shared" si="44"/>
        <v>45747</v>
      </c>
      <c r="D707" s="3" t="s">
        <v>666</v>
      </c>
      <c r="E707" s="3">
        <v>9</v>
      </c>
      <c r="F707" s="3" t="s">
        <v>667</v>
      </c>
      <c r="H707" s="3" t="e">
        <f>#REF!</f>
        <v>#REF!</v>
      </c>
    </row>
    <row r="708" spans="1:8">
      <c r="A708" s="3" t="str">
        <f t="shared" si="42"/>
        <v>КОРПОРАЦИЯ ЗА ТЕХНОЛОГИИ И ИНОВАЦИИ АД</v>
      </c>
      <c r="B708" s="3" t="str">
        <f t="shared" si="43"/>
        <v>115086942</v>
      </c>
      <c r="C708" s="8">
        <f t="shared" si="44"/>
        <v>45747</v>
      </c>
      <c r="D708" s="3" t="s">
        <v>668</v>
      </c>
      <c r="E708" s="3">
        <v>9</v>
      </c>
      <c r="F708" s="3" t="s">
        <v>669</v>
      </c>
      <c r="H708" s="3" t="e">
        <f>#REF!</f>
        <v>#REF!</v>
      </c>
    </row>
    <row r="709" spans="1:8">
      <c r="A709" s="3" t="str">
        <f t="shared" si="42"/>
        <v>КОРПОРАЦИЯ ЗА ТЕХНОЛОГИИ И ИНОВАЦИИ АД</v>
      </c>
      <c r="B709" s="3" t="str">
        <f t="shared" si="43"/>
        <v>115086942</v>
      </c>
      <c r="C709" s="8">
        <f t="shared" si="44"/>
        <v>45747</v>
      </c>
      <c r="D709" s="3" t="s">
        <v>670</v>
      </c>
      <c r="E709" s="3">
        <v>9</v>
      </c>
      <c r="F709" s="3" t="s">
        <v>671</v>
      </c>
      <c r="H709" s="3" t="e">
        <f>#REF!</f>
        <v>#REF!</v>
      </c>
    </row>
    <row r="710" spans="1:8">
      <c r="A710" s="3" t="str">
        <f t="shared" si="42"/>
        <v>КОРПОРАЦИЯ ЗА ТЕХНОЛОГИИ И ИНОВАЦИИ АД</v>
      </c>
      <c r="B710" s="3" t="str">
        <f t="shared" si="43"/>
        <v>115086942</v>
      </c>
      <c r="C710" s="8">
        <f t="shared" si="44"/>
        <v>45747</v>
      </c>
      <c r="D710" s="3" t="s">
        <v>672</v>
      </c>
      <c r="E710" s="3">
        <v>9</v>
      </c>
      <c r="F710" s="3" t="s">
        <v>673</v>
      </c>
      <c r="H710" s="3" t="e">
        <f>#REF!</f>
        <v>#REF!</v>
      </c>
    </row>
    <row r="711" spans="1:8">
      <c r="A711" s="3" t="str">
        <f t="shared" si="42"/>
        <v>КОРПОРАЦИЯ ЗА ТЕХНОЛОГИИ И ИНОВАЦИИ АД</v>
      </c>
      <c r="B711" s="3" t="str">
        <f t="shared" si="43"/>
        <v>115086942</v>
      </c>
      <c r="C711" s="8">
        <f t="shared" si="44"/>
        <v>45747</v>
      </c>
      <c r="D711" s="3" t="s">
        <v>674</v>
      </c>
      <c r="E711" s="3">
        <v>9</v>
      </c>
      <c r="F711" s="3" t="s">
        <v>675</v>
      </c>
      <c r="H711" s="3" t="e">
        <f>#REF!</f>
        <v>#REF!</v>
      </c>
    </row>
    <row r="712" spans="1:8">
      <c r="A712" s="3" t="str">
        <f t="shared" si="42"/>
        <v>КОРПОРАЦИЯ ЗА ТЕХНОЛОГИИ И ИНОВАЦИИ АД</v>
      </c>
      <c r="B712" s="3" t="str">
        <f t="shared" si="43"/>
        <v>115086942</v>
      </c>
      <c r="C712" s="8">
        <f t="shared" si="44"/>
        <v>45747</v>
      </c>
      <c r="D712" s="3" t="s">
        <v>676</v>
      </c>
      <c r="E712" s="3">
        <v>9</v>
      </c>
      <c r="F712" s="3" t="s">
        <v>677</v>
      </c>
      <c r="H712" s="3" t="e">
        <f>#REF!</f>
        <v>#REF!</v>
      </c>
    </row>
    <row r="713" spans="1:8">
      <c r="A713" s="3" t="str">
        <f t="shared" si="42"/>
        <v>КОРПОРАЦИЯ ЗА ТЕХНОЛОГИИ И ИНОВАЦИИ АД</v>
      </c>
      <c r="B713" s="3" t="str">
        <f t="shared" si="43"/>
        <v>115086942</v>
      </c>
      <c r="C713" s="8">
        <f t="shared" si="44"/>
        <v>45747</v>
      </c>
      <c r="D713" s="3" t="s">
        <v>678</v>
      </c>
      <c r="E713" s="3">
        <v>9</v>
      </c>
      <c r="F713" s="3" t="s">
        <v>679</v>
      </c>
      <c r="H713" s="3" t="e">
        <f>#REF!</f>
        <v>#REF!</v>
      </c>
    </row>
    <row r="714" spans="1:8">
      <c r="A714" s="3" t="str">
        <f t="shared" si="42"/>
        <v>КОРПОРАЦИЯ ЗА ТЕХНОЛОГИИ И ИНОВАЦИИ АД</v>
      </c>
      <c r="B714" s="3" t="str">
        <f t="shared" si="43"/>
        <v>115086942</v>
      </c>
      <c r="C714" s="8">
        <f t="shared" si="44"/>
        <v>45747</v>
      </c>
      <c r="D714" s="3" t="s">
        <v>680</v>
      </c>
      <c r="E714" s="3">
        <v>9</v>
      </c>
      <c r="F714" s="3" t="s">
        <v>681</v>
      </c>
      <c r="H714" s="3" t="e">
        <f>#REF!</f>
        <v>#REF!</v>
      </c>
    </row>
    <row r="715" spans="1:8">
      <c r="A715" s="3" t="str">
        <f t="shared" si="42"/>
        <v>КОРПОРАЦИЯ ЗА ТЕХНОЛОГИИ И ИНОВАЦИИ АД</v>
      </c>
      <c r="B715" s="3" t="str">
        <f t="shared" si="43"/>
        <v>115086942</v>
      </c>
      <c r="C715" s="8">
        <f t="shared" si="44"/>
        <v>45747</v>
      </c>
      <c r="D715" s="3" t="s">
        <v>682</v>
      </c>
      <c r="E715" s="3">
        <v>9</v>
      </c>
      <c r="F715" s="3" t="s">
        <v>669</v>
      </c>
      <c r="H715" s="3" t="e">
        <f>#REF!</f>
        <v>#REF!</v>
      </c>
    </row>
    <row r="716" spans="1:8">
      <c r="A716" s="3" t="str">
        <f t="shared" si="42"/>
        <v>КОРПОРАЦИЯ ЗА ТЕХНОЛОГИИ И ИНОВАЦИИ АД</v>
      </c>
      <c r="B716" s="3" t="str">
        <f t="shared" si="43"/>
        <v>115086942</v>
      </c>
      <c r="C716" s="8">
        <f t="shared" si="44"/>
        <v>45747</v>
      </c>
      <c r="D716" s="3" t="s">
        <v>683</v>
      </c>
      <c r="E716" s="3">
        <v>9</v>
      </c>
      <c r="F716" s="3" t="s">
        <v>684</v>
      </c>
      <c r="H716" s="3" t="e">
        <f>#REF!</f>
        <v>#REF!</v>
      </c>
    </row>
    <row r="717" spans="1:8">
      <c r="A717" s="3" t="str">
        <f t="shared" ref="A717:A780" si="45">pdeName</f>
        <v>КОРПОРАЦИЯ ЗА ТЕХНОЛОГИИ И ИНОВАЦИИ АД</v>
      </c>
      <c r="B717" s="3" t="str">
        <f t="shared" ref="B717:B780" si="46">pdeBulstat</f>
        <v>115086942</v>
      </c>
      <c r="C717" s="8">
        <f t="shared" ref="C717:C780" si="47">endDate</f>
        <v>45747</v>
      </c>
      <c r="D717" s="3" t="s">
        <v>685</v>
      </c>
      <c r="E717" s="3">
        <v>9</v>
      </c>
      <c r="F717" s="3" t="s">
        <v>686</v>
      </c>
      <c r="H717" s="3" t="e">
        <f>#REF!</f>
        <v>#REF!</v>
      </c>
    </row>
    <row r="718" spans="1:8">
      <c r="A718" s="3" t="str">
        <f t="shared" si="45"/>
        <v>КОРПОРАЦИЯ ЗА ТЕХНОЛОГИИ И ИНОВАЦИИ АД</v>
      </c>
      <c r="B718" s="3" t="str">
        <f t="shared" si="46"/>
        <v>115086942</v>
      </c>
      <c r="C718" s="8">
        <f t="shared" si="47"/>
        <v>45747</v>
      </c>
      <c r="D718" s="3" t="s">
        <v>687</v>
      </c>
      <c r="E718" s="3">
        <v>9</v>
      </c>
      <c r="F718" s="3" t="s">
        <v>140</v>
      </c>
      <c r="H718" s="3" t="e">
        <f>#REF!</f>
        <v>#REF!</v>
      </c>
    </row>
    <row r="719" spans="1:8">
      <c r="A719" s="3" t="str">
        <f t="shared" si="45"/>
        <v>КОРПОРАЦИЯ ЗА ТЕХНОЛОГИИ И ИНОВАЦИИ АД</v>
      </c>
      <c r="B719" s="3" t="str">
        <f t="shared" si="46"/>
        <v>115086942</v>
      </c>
      <c r="C719" s="8">
        <f t="shared" si="47"/>
        <v>45747</v>
      </c>
      <c r="D719" s="3" t="s">
        <v>688</v>
      </c>
      <c r="E719" s="3">
        <v>9</v>
      </c>
      <c r="F719" s="3" t="s">
        <v>142</v>
      </c>
      <c r="H719" s="3" t="e">
        <f>#REF!</f>
        <v>#REF!</v>
      </c>
    </row>
    <row r="720" spans="1:8">
      <c r="A720" s="3" t="str">
        <f t="shared" si="45"/>
        <v>КОРПОРАЦИЯ ЗА ТЕХНОЛОГИИ И ИНОВАЦИИ АД</v>
      </c>
      <c r="B720" s="3" t="str">
        <f t="shared" si="46"/>
        <v>115086942</v>
      </c>
      <c r="C720" s="8">
        <f t="shared" si="47"/>
        <v>45747</v>
      </c>
      <c r="D720" s="3" t="s">
        <v>689</v>
      </c>
      <c r="E720" s="3">
        <v>9</v>
      </c>
      <c r="F720" s="3" t="s">
        <v>146</v>
      </c>
      <c r="H720" s="3" t="e">
        <f>#REF!</f>
        <v>#REF!</v>
      </c>
    </row>
    <row r="721" spans="1:8">
      <c r="A721" s="3" t="str">
        <f t="shared" si="45"/>
        <v>КОРПОРАЦИЯ ЗА ТЕХНОЛОГИИ И ИНОВАЦИИ АД</v>
      </c>
      <c r="B721" s="3" t="str">
        <f t="shared" si="46"/>
        <v>115086942</v>
      </c>
      <c r="C721" s="8">
        <f t="shared" si="47"/>
        <v>45747</v>
      </c>
      <c r="D721" s="3" t="s">
        <v>690</v>
      </c>
      <c r="E721" s="3">
        <v>9</v>
      </c>
      <c r="F721" s="3" t="s">
        <v>148</v>
      </c>
      <c r="H721" s="3" t="e">
        <f>#REF!</f>
        <v>#REF!</v>
      </c>
    </row>
    <row r="722" spans="1:8">
      <c r="A722" s="3" t="str">
        <f t="shared" si="45"/>
        <v>КОРПОРАЦИЯ ЗА ТЕХНОЛОГИИ И ИНОВАЦИИ АД</v>
      </c>
      <c r="B722" s="3" t="str">
        <f t="shared" si="46"/>
        <v>115086942</v>
      </c>
      <c r="C722" s="8">
        <f t="shared" si="47"/>
        <v>45747</v>
      </c>
      <c r="D722" s="3" t="s">
        <v>691</v>
      </c>
      <c r="E722" s="3">
        <v>9</v>
      </c>
      <c r="F722" s="3" t="s">
        <v>692</v>
      </c>
      <c r="H722" s="3" t="e">
        <f>#REF!</f>
        <v>#REF!</v>
      </c>
    </row>
    <row r="723" spans="1:8">
      <c r="A723" s="3" t="str">
        <f t="shared" si="45"/>
        <v>КОРПОРАЦИЯ ЗА ТЕХНОЛОГИИ И ИНОВАЦИИ АД</v>
      </c>
      <c r="B723" s="3" t="str">
        <f t="shared" si="46"/>
        <v>115086942</v>
      </c>
      <c r="C723" s="8">
        <f t="shared" si="47"/>
        <v>45747</v>
      </c>
      <c r="D723" s="3" t="s">
        <v>693</v>
      </c>
      <c r="E723" s="3">
        <v>9</v>
      </c>
      <c r="F723" s="3" t="s">
        <v>154</v>
      </c>
      <c r="H723" s="3" t="e">
        <f>#REF!</f>
        <v>#REF!</v>
      </c>
    </row>
    <row r="724" spans="1:8">
      <c r="A724" s="3" t="str">
        <f t="shared" si="45"/>
        <v>КОРПОРАЦИЯ ЗА ТЕХНОЛОГИИ И ИНОВАЦИИ АД</v>
      </c>
      <c r="B724" s="3" t="str">
        <f t="shared" si="46"/>
        <v>115086942</v>
      </c>
      <c r="C724" s="8">
        <f t="shared" si="47"/>
        <v>45747</v>
      </c>
      <c r="D724" s="3" t="s">
        <v>694</v>
      </c>
      <c r="E724" s="3">
        <v>9</v>
      </c>
      <c r="F724" s="3" t="s">
        <v>695</v>
      </c>
      <c r="H724" s="3" t="e">
        <f>#REF!</f>
        <v>#REF!</v>
      </c>
    </row>
    <row r="725" spans="1:8">
      <c r="A725" s="3" t="str">
        <f t="shared" si="45"/>
        <v>КОРПОРАЦИЯ ЗА ТЕХНОЛОГИИ И ИНОВАЦИИ АД</v>
      </c>
      <c r="B725" s="3" t="str">
        <f t="shared" si="46"/>
        <v>115086942</v>
      </c>
      <c r="C725" s="8">
        <f t="shared" si="47"/>
        <v>45747</v>
      </c>
      <c r="D725" s="3" t="s">
        <v>696</v>
      </c>
      <c r="E725" s="3">
        <v>9</v>
      </c>
      <c r="F725" s="3" t="s">
        <v>697</v>
      </c>
      <c r="H725" s="3" t="e">
        <f>#REF!</f>
        <v>#REF!</v>
      </c>
    </row>
    <row r="726" spans="1:8">
      <c r="A726" s="3" t="str">
        <f t="shared" si="45"/>
        <v>КОРПОРАЦИЯ ЗА ТЕХНОЛОГИИ И ИНОВАЦИИ АД</v>
      </c>
      <c r="B726" s="3" t="str">
        <f t="shared" si="46"/>
        <v>115086942</v>
      </c>
      <c r="C726" s="8">
        <f t="shared" si="47"/>
        <v>45747</v>
      </c>
      <c r="D726" s="3" t="s">
        <v>698</v>
      </c>
      <c r="E726" s="3">
        <v>9</v>
      </c>
      <c r="F726" s="3" t="s">
        <v>699</v>
      </c>
      <c r="H726" s="3" t="e">
        <f>#REF!</f>
        <v>#REF!</v>
      </c>
    </row>
    <row r="727" spans="1:8">
      <c r="A727" s="3" t="str">
        <f t="shared" si="45"/>
        <v>КОРПОРАЦИЯ ЗА ТЕХНОЛОГИИ И ИНОВАЦИИ АД</v>
      </c>
      <c r="B727" s="3" t="str">
        <f t="shared" si="46"/>
        <v>115086942</v>
      </c>
      <c r="C727" s="8">
        <f t="shared" si="47"/>
        <v>45747</v>
      </c>
      <c r="D727" s="3" t="s">
        <v>700</v>
      </c>
      <c r="E727" s="3">
        <v>9</v>
      </c>
      <c r="F727" s="3" t="s">
        <v>669</v>
      </c>
      <c r="H727" s="3" t="e">
        <f>#REF!</f>
        <v>#REF!</v>
      </c>
    </row>
    <row r="728" spans="1:8">
      <c r="A728" s="3" t="str">
        <f t="shared" si="45"/>
        <v>КОРПОРАЦИЯ ЗА ТЕХНОЛОГИИ И ИНОВАЦИИ АД</v>
      </c>
      <c r="B728" s="3" t="str">
        <f t="shared" si="46"/>
        <v>115086942</v>
      </c>
      <c r="C728" s="8">
        <f t="shared" si="47"/>
        <v>45747</v>
      </c>
      <c r="D728" s="3" t="s">
        <v>701</v>
      </c>
      <c r="E728" s="3">
        <v>9</v>
      </c>
      <c r="F728" s="3" t="s">
        <v>702</v>
      </c>
      <c r="H728" s="3" t="e">
        <f>#REF!</f>
        <v>#REF!</v>
      </c>
    </row>
    <row r="729" spans="1:8">
      <c r="A729" s="3" t="str">
        <f t="shared" si="45"/>
        <v>КОРПОРАЦИЯ ЗА ТЕХНОЛОГИИ И ИНОВАЦИИ АД</v>
      </c>
      <c r="B729" s="3" t="str">
        <f t="shared" si="46"/>
        <v>115086942</v>
      </c>
      <c r="C729" s="8">
        <f t="shared" si="47"/>
        <v>45747</v>
      </c>
      <c r="D729" s="3" t="s">
        <v>703</v>
      </c>
      <c r="E729" s="3">
        <v>9</v>
      </c>
      <c r="F729" s="3" t="s">
        <v>704</v>
      </c>
      <c r="H729" s="3" t="e">
        <f>#REF!</f>
        <v>#REF!</v>
      </c>
    </row>
    <row r="730" spans="1:8">
      <c r="A730" s="3" t="str">
        <f t="shared" si="45"/>
        <v>КОРПОРАЦИЯ ЗА ТЕХНОЛОГИИ И ИНОВАЦИИ АД</v>
      </c>
      <c r="B730" s="3" t="str">
        <f t="shared" si="46"/>
        <v>115086942</v>
      </c>
      <c r="C730" s="8">
        <f t="shared" si="47"/>
        <v>45747</v>
      </c>
      <c r="D730" s="3" t="s">
        <v>705</v>
      </c>
      <c r="E730" s="3">
        <v>9</v>
      </c>
      <c r="F730" s="3" t="s">
        <v>706</v>
      </c>
      <c r="H730" s="3" t="e">
        <f>#REF!</f>
        <v>#REF!</v>
      </c>
    </row>
    <row r="731" spans="1:8">
      <c r="A731" s="3" t="str">
        <f t="shared" si="45"/>
        <v>КОРПОРАЦИЯ ЗА ТЕХНОЛОГИИ И ИНОВАЦИИ АД</v>
      </c>
      <c r="B731" s="3" t="str">
        <f t="shared" si="46"/>
        <v>115086942</v>
      </c>
      <c r="C731" s="8">
        <f t="shared" si="47"/>
        <v>45747</v>
      </c>
      <c r="D731" s="3" t="s">
        <v>654</v>
      </c>
      <c r="E731" s="3">
        <v>10</v>
      </c>
      <c r="F731" s="3" t="s">
        <v>655</v>
      </c>
      <c r="H731" s="3" t="e">
        <f>#REF!</f>
        <v>#REF!</v>
      </c>
    </row>
    <row r="732" spans="1:8">
      <c r="A732" s="3" t="str">
        <f t="shared" si="45"/>
        <v>КОРПОРАЦИЯ ЗА ТЕХНОЛОГИИ И ИНОВАЦИИ АД</v>
      </c>
      <c r="B732" s="3" t="str">
        <f t="shared" si="46"/>
        <v>115086942</v>
      </c>
      <c r="C732" s="8">
        <f t="shared" si="47"/>
        <v>45747</v>
      </c>
      <c r="D732" s="3" t="s">
        <v>656</v>
      </c>
      <c r="E732" s="3">
        <v>10</v>
      </c>
      <c r="F732" s="3" t="s">
        <v>657</v>
      </c>
      <c r="H732" s="3" t="e">
        <f>#REF!</f>
        <v>#REF!</v>
      </c>
    </row>
    <row r="733" spans="1:8">
      <c r="A733" s="3" t="str">
        <f t="shared" si="45"/>
        <v>КОРПОРАЦИЯ ЗА ТЕХНОЛОГИИ И ИНОВАЦИИ АД</v>
      </c>
      <c r="B733" s="3" t="str">
        <f t="shared" si="46"/>
        <v>115086942</v>
      </c>
      <c r="C733" s="8">
        <f t="shared" si="47"/>
        <v>45747</v>
      </c>
      <c r="D733" s="3" t="s">
        <v>658</v>
      </c>
      <c r="E733" s="3">
        <v>10</v>
      </c>
      <c r="F733" s="3" t="s">
        <v>659</v>
      </c>
      <c r="H733" s="3" t="e">
        <f>#REF!</f>
        <v>#REF!</v>
      </c>
    </row>
    <row r="734" spans="1:8">
      <c r="A734" s="3" t="str">
        <f t="shared" si="45"/>
        <v>КОРПОРАЦИЯ ЗА ТЕХНОЛОГИИ И ИНОВАЦИИ АД</v>
      </c>
      <c r="B734" s="3" t="str">
        <f t="shared" si="46"/>
        <v>115086942</v>
      </c>
      <c r="C734" s="8">
        <f t="shared" si="47"/>
        <v>45747</v>
      </c>
      <c r="D734" s="3" t="s">
        <v>660</v>
      </c>
      <c r="E734" s="3">
        <v>10</v>
      </c>
      <c r="F734" s="3" t="s">
        <v>661</v>
      </c>
      <c r="H734" s="3" t="e">
        <f>#REF!</f>
        <v>#REF!</v>
      </c>
    </row>
    <row r="735" spans="1:8">
      <c r="A735" s="3" t="str">
        <f t="shared" si="45"/>
        <v>КОРПОРАЦИЯ ЗА ТЕХНОЛОГИИ И ИНОВАЦИИ АД</v>
      </c>
      <c r="B735" s="3" t="str">
        <f t="shared" si="46"/>
        <v>115086942</v>
      </c>
      <c r="C735" s="8">
        <f t="shared" si="47"/>
        <v>45747</v>
      </c>
      <c r="D735" s="3" t="s">
        <v>662</v>
      </c>
      <c r="E735" s="3">
        <v>10</v>
      </c>
      <c r="F735" s="3" t="s">
        <v>663</v>
      </c>
      <c r="H735" s="3" t="e">
        <f>#REF!</f>
        <v>#REF!</v>
      </c>
    </row>
    <row r="736" spans="1:8">
      <c r="A736" s="3" t="str">
        <f t="shared" si="45"/>
        <v>КОРПОРАЦИЯ ЗА ТЕХНОЛОГИИ И ИНОВАЦИИ АД</v>
      </c>
      <c r="B736" s="3" t="str">
        <f t="shared" si="46"/>
        <v>115086942</v>
      </c>
      <c r="C736" s="8">
        <f t="shared" si="47"/>
        <v>45747</v>
      </c>
      <c r="D736" s="3" t="s">
        <v>664</v>
      </c>
      <c r="E736" s="3">
        <v>10</v>
      </c>
      <c r="F736" s="3" t="s">
        <v>665</v>
      </c>
      <c r="H736" s="3" t="e">
        <f>#REF!</f>
        <v>#REF!</v>
      </c>
    </row>
    <row r="737" spans="1:8">
      <c r="A737" s="3" t="str">
        <f t="shared" si="45"/>
        <v>КОРПОРАЦИЯ ЗА ТЕХНОЛОГИИ И ИНОВАЦИИ АД</v>
      </c>
      <c r="B737" s="3" t="str">
        <f t="shared" si="46"/>
        <v>115086942</v>
      </c>
      <c r="C737" s="8">
        <f t="shared" si="47"/>
        <v>45747</v>
      </c>
      <c r="D737" s="3" t="s">
        <v>666</v>
      </c>
      <c r="E737" s="3">
        <v>10</v>
      </c>
      <c r="F737" s="3" t="s">
        <v>667</v>
      </c>
      <c r="H737" s="3" t="e">
        <f>#REF!</f>
        <v>#REF!</v>
      </c>
    </row>
    <row r="738" spans="1:8">
      <c r="A738" s="3" t="str">
        <f t="shared" si="45"/>
        <v>КОРПОРАЦИЯ ЗА ТЕХНОЛОГИИ И ИНОВАЦИИ АД</v>
      </c>
      <c r="B738" s="3" t="str">
        <f t="shared" si="46"/>
        <v>115086942</v>
      </c>
      <c r="C738" s="8">
        <f t="shared" si="47"/>
        <v>45747</v>
      </c>
      <c r="D738" s="3" t="s">
        <v>668</v>
      </c>
      <c r="E738" s="3">
        <v>10</v>
      </c>
      <c r="F738" s="3" t="s">
        <v>669</v>
      </c>
      <c r="H738" s="3" t="e">
        <f>#REF!</f>
        <v>#REF!</v>
      </c>
    </row>
    <row r="739" spans="1:8">
      <c r="A739" s="3" t="str">
        <f t="shared" si="45"/>
        <v>КОРПОРАЦИЯ ЗА ТЕХНОЛОГИИ И ИНОВАЦИИ АД</v>
      </c>
      <c r="B739" s="3" t="str">
        <f t="shared" si="46"/>
        <v>115086942</v>
      </c>
      <c r="C739" s="8">
        <f t="shared" si="47"/>
        <v>45747</v>
      </c>
      <c r="D739" s="3" t="s">
        <v>670</v>
      </c>
      <c r="E739" s="3">
        <v>10</v>
      </c>
      <c r="F739" s="3" t="s">
        <v>671</v>
      </c>
      <c r="H739" s="3" t="e">
        <f>#REF!</f>
        <v>#REF!</v>
      </c>
    </row>
    <row r="740" spans="1:8">
      <c r="A740" s="3" t="str">
        <f t="shared" si="45"/>
        <v>КОРПОРАЦИЯ ЗА ТЕХНОЛОГИИ И ИНОВАЦИИ АД</v>
      </c>
      <c r="B740" s="3" t="str">
        <f t="shared" si="46"/>
        <v>115086942</v>
      </c>
      <c r="C740" s="8">
        <f t="shared" si="47"/>
        <v>45747</v>
      </c>
      <c r="D740" s="3" t="s">
        <v>672</v>
      </c>
      <c r="E740" s="3">
        <v>10</v>
      </c>
      <c r="F740" s="3" t="s">
        <v>673</v>
      </c>
      <c r="H740" s="3" t="e">
        <f>#REF!</f>
        <v>#REF!</v>
      </c>
    </row>
    <row r="741" spans="1:8">
      <c r="A741" s="3" t="str">
        <f t="shared" si="45"/>
        <v>КОРПОРАЦИЯ ЗА ТЕХНОЛОГИИ И ИНОВАЦИИ АД</v>
      </c>
      <c r="B741" s="3" t="str">
        <f t="shared" si="46"/>
        <v>115086942</v>
      </c>
      <c r="C741" s="8">
        <f t="shared" si="47"/>
        <v>45747</v>
      </c>
      <c r="D741" s="3" t="s">
        <v>674</v>
      </c>
      <c r="E741" s="3">
        <v>10</v>
      </c>
      <c r="F741" s="3" t="s">
        <v>675</v>
      </c>
      <c r="H741" s="3" t="e">
        <f>#REF!</f>
        <v>#REF!</v>
      </c>
    </row>
    <row r="742" spans="1:8">
      <c r="A742" s="3" t="str">
        <f t="shared" si="45"/>
        <v>КОРПОРАЦИЯ ЗА ТЕХНОЛОГИИ И ИНОВАЦИИ АД</v>
      </c>
      <c r="B742" s="3" t="str">
        <f t="shared" si="46"/>
        <v>115086942</v>
      </c>
      <c r="C742" s="8">
        <f t="shared" si="47"/>
        <v>45747</v>
      </c>
      <c r="D742" s="3" t="s">
        <v>676</v>
      </c>
      <c r="E742" s="3">
        <v>10</v>
      </c>
      <c r="F742" s="3" t="s">
        <v>677</v>
      </c>
      <c r="H742" s="3" t="e">
        <f>#REF!</f>
        <v>#REF!</v>
      </c>
    </row>
    <row r="743" spans="1:8">
      <c r="A743" s="3" t="str">
        <f t="shared" si="45"/>
        <v>КОРПОРАЦИЯ ЗА ТЕХНОЛОГИИ И ИНОВАЦИИ АД</v>
      </c>
      <c r="B743" s="3" t="str">
        <f t="shared" si="46"/>
        <v>115086942</v>
      </c>
      <c r="C743" s="8">
        <f t="shared" si="47"/>
        <v>45747</v>
      </c>
      <c r="D743" s="3" t="s">
        <v>678</v>
      </c>
      <c r="E743" s="3">
        <v>10</v>
      </c>
      <c r="F743" s="3" t="s">
        <v>679</v>
      </c>
      <c r="H743" s="3" t="e">
        <f>#REF!</f>
        <v>#REF!</v>
      </c>
    </row>
    <row r="744" spans="1:8">
      <c r="A744" s="3" t="str">
        <f t="shared" si="45"/>
        <v>КОРПОРАЦИЯ ЗА ТЕХНОЛОГИИ И ИНОВАЦИИ АД</v>
      </c>
      <c r="B744" s="3" t="str">
        <f t="shared" si="46"/>
        <v>115086942</v>
      </c>
      <c r="C744" s="8">
        <f t="shared" si="47"/>
        <v>45747</v>
      </c>
      <c r="D744" s="3" t="s">
        <v>680</v>
      </c>
      <c r="E744" s="3">
        <v>10</v>
      </c>
      <c r="F744" s="3" t="s">
        <v>681</v>
      </c>
      <c r="H744" s="3" t="e">
        <f>#REF!</f>
        <v>#REF!</v>
      </c>
    </row>
    <row r="745" spans="1:8">
      <c r="A745" s="3" t="str">
        <f t="shared" si="45"/>
        <v>КОРПОРАЦИЯ ЗА ТЕХНОЛОГИИ И ИНОВАЦИИ АД</v>
      </c>
      <c r="B745" s="3" t="str">
        <f t="shared" si="46"/>
        <v>115086942</v>
      </c>
      <c r="C745" s="8">
        <f t="shared" si="47"/>
        <v>45747</v>
      </c>
      <c r="D745" s="3" t="s">
        <v>682</v>
      </c>
      <c r="E745" s="3">
        <v>10</v>
      </c>
      <c r="F745" s="3" t="s">
        <v>669</v>
      </c>
      <c r="H745" s="3" t="e">
        <f>#REF!</f>
        <v>#REF!</v>
      </c>
    </row>
    <row r="746" spans="1:8">
      <c r="A746" s="3" t="str">
        <f t="shared" si="45"/>
        <v>КОРПОРАЦИЯ ЗА ТЕХНОЛОГИИ И ИНОВАЦИИ АД</v>
      </c>
      <c r="B746" s="3" t="str">
        <f t="shared" si="46"/>
        <v>115086942</v>
      </c>
      <c r="C746" s="8">
        <f t="shared" si="47"/>
        <v>45747</v>
      </c>
      <c r="D746" s="3" t="s">
        <v>683</v>
      </c>
      <c r="E746" s="3">
        <v>10</v>
      </c>
      <c r="F746" s="3" t="s">
        <v>684</v>
      </c>
      <c r="H746" s="3" t="e">
        <f>#REF!</f>
        <v>#REF!</v>
      </c>
    </row>
    <row r="747" spans="1:8">
      <c r="A747" s="3" t="str">
        <f t="shared" si="45"/>
        <v>КОРПОРАЦИЯ ЗА ТЕХНОЛОГИИ И ИНОВАЦИИ АД</v>
      </c>
      <c r="B747" s="3" t="str">
        <f t="shared" si="46"/>
        <v>115086942</v>
      </c>
      <c r="C747" s="8">
        <f t="shared" si="47"/>
        <v>45747</v>
      </c>
      <c r="D747" s="3" t="s">
        <v>685</v>
      </c>
      <c r="E747" s="3">
        <v>10</v>
      </c>
      <c r="F747" s="3" t="s">
        <v>686</v>
      </c>
      <c r="H747" s="3" t="e">
        <f>#REF!</f>
        <v>#REF!</v>
      </c>
    </row>
    <row r="748" spans="1:8">
      <c r="A748" s="3" t="str">
        <f t="shared" si="45"/>
        <v>КОРПОРАЦИЯ ЗА ТЕХНОЛОГИИ И ИНОВАЦИИ АД</v>
      </c>
      <c r="B748" s="3" t="str">
        <f t="shared" si="46"/>
        <v>115086942</v>
      </c>
      <c r="C748" s="8">
        <f t="shared" si="47"/>
        <v>45747</v>
      </c>
      <c r="D748" s="3" t="s">
        <v>687</v>
      </c>
      <c r="E748" s="3">
        <v>10</v>
      </c>
      <c r="F748" s="3" t="s">
        <v>140</v>
      </c>
      <c r="H748" s="3" t="e">
        <f>#REF!</f>
        <v>#REF!</v>
      </c>
    </row>
    <row r="749" spans="1:8">
      <c r="A749" s="3" t="str">
        <f t="shared" si="45"/>
        <v>КОРПОРАЦИЯ ЗА ТЕХНОЛОГИИ И ИНОВАЦИИ АД</v>
      </c>
      <c r="B749" s="3" t="str">
        <f t="shared" si="46"/>
        <v>115086942</v>
      </c>
      <c r="C749" s="8">
        <f t="shared" si="47"/>
        <v>45747</v>
      </c>
      <c r="D749" s="3" t="s">
        <v>688</v>
      </c>
      <c r="E749" s="3">
        <v>10</v>
      </c>
      <c r="F749" s="3" t="s">
        <v>142</v>
      </c>
      <c r="H749" s="3" t="e">
        <f>#REF!</f>
        <v>#REF!</v>
      </c>
    </row>
    <row r="750" spans="1:8">
      <c r="A750" s="3" t="str">
        <f t="shared" si="45"/>
        <v>КОРПОРАЦИЯ ЗА ТЕХНОЛОГИИ И ИНОВАЦИИ АД</v>
      </c>
      <c r="B750" s="3" t="str">
        <f t="shared" si="46"/>
        <v>115086942</v>
      </c>
      <c r="C750" s="8">
        <f t="shared" si="47"/>
        <v>45747</v>
      </c>
      <c r="D750" s="3" t="s">
        <v>689</v>
      </c>
      <c r="E750" s="3">
        <v>10</v>
      </c>
      <c r="F750" s="3" t="s">
        <v>146</v>
      </c>
      <c r="H750" s="3" t="e">
        <f>#REF!</f>
        <v>#REF!</v>
      </c>
    </row>
    <row r="751" spans="1:8">
      <c r="A751" s="3" t="str">
        <f t="shared" si="45"/>
        <v>КОРПОРАЦИЯ ЗА ТЕХНОЛОГИИ И ИНОВАЦИИ АД</v>
      </c>
      <c r="B751" s="3" t="str">
        <f t="shared" si="46"/>
        <v>115086942</v>
      </c>
      <c r="C751" s="8">
        <f t="shared" si="47"/>
        <v>45747</v>
      </c>
      <c r="D751" s="3" t="s">
        <v>690</v>
      </c>
      <c r="E751" s="3">
        <v>10</v>
      </c>
      <c r="F751" s="3" t="s">
        <v>148</v>
      </c>
      <c r="H751" s="3" t="e">
        <f>#REF!</f>
        <v>#REF!</v>
      </c>
    </row>
    <row r="752" spans="1:8">
      <c r="A752" s="3" t="str">
        <f t="shared" si="45"/>
        <v>КОРПОРАЦИЯ ЗА ТЕХНОЛОГИИ И ИНОВАЦИИ АД</v>
      </c>
      <c r="B752" s="3" t="str">
        <f t="shared" si="46"/>
        <v>115086942</v>
      </c>
      <c r="C752" s="8">
        <f t="shared" si="47"/>
        <v>45747</v>
      </c>
      <c r="D752" s="3" t="s">
        <v>691</v>
      </c>
      <c r="E752" s="3">
        <v>10</v>
      </c>
      <c r="F752" s="3" t="s">
        <v>692</v>
      </c>
      <c r="H752" s="3" t="e">
        <f>#REF!</f>
        <v>#REF!</v>
      </c>
    </row>
    <row r="753" spans="1:8">
      <c r="A753" s="3" t="str">
        <f t="shared" si="45"/>
        <v>КОРПОРАЦИЯ ЗА ТЕХНОЛОГИИ И ИНОВАЦИИ АД</v>
      </c>
      <c r="B753" s="3" t="str">
        <f t="shared" si="46"/>
        <v>115086942</v>
      </c>
      <c r="C753" s="8">
        <f t="shared" si="47"/>
        <v>45747</v>
      </c>
      <c r="D753" s="3" t="s">
        <v>693</v>
      </c>
      <c r="E753" s="3">
        <v>10</v>
      </c>
      <c r="F753" s="3" t="s">
        <v>154</v>
      </c>
      <c r="H753" s="3" t="e">
        <f>#REF!</f>
        <v>#REF!</v>
      </c>
    </row>
    <row r="754" spans="1:8">
      <c r="A754" s="3" t="str">
        <f t="shared" si="45"/>
        <v>КОРПОРАЦИЯ ЗА ТЕХНОЛОГИИ И ИНОВАЦИИ АД</v>
      </c>
      <c r="B754" s="3" t="str">
        <f t="shared" si="46"/>
        <v>115086942</v>
      </c>
      <c r="C754" s="8">
        <f t="shared" si="47"/>
        <v>45747</v>
      </c>
      <c r="D754" s="3" t="s">
        <v>694</v>
      </c>
      <c r="E754" s="3">
        <v>10</v>
      </c>
      <c r="F754" s="3" t="s">
        <v>695</v>
      </c>
      <c r="H754" s="3" t="e">
        <f>#REF!</f>
        <v>#REF!</v>
      </c>
    </row>
    <row r="755" spans="1:8">
      <c r="A755" s="3" t="str">
        <f t="shared" si="45"/>
        <v>КОРПОРАЦИЯ ЗА ТЕХНОЛОГИИ И ИНОВАЦИИ АД</v>
      </c>
      <c r="B755" s="3" t="str">
        <f t="shared" si="46"/>
        <v>115086942</v>
      </c>
      <c r="C755" s="8">
        <f t="shared" si="47"/>
        <v>45747</v>
      </c>
      <c r="D755" s="3" t="s">
        <v>696</v>
      </c>
      <c r="E755" s="3">
        <v>10</v>
      </c>
      <c r="F755" s="3" t="s">
        <v>697</v>
      </c>
      <c r="H755" s="3" t="e">
        <f>#REF!</f>
        <v>#REF!</v>
      </c>
    </row>
    <row r="756" spans="1:8">
      <c r="A756" s="3" t="str">
        <f t="shared" si="45"/>
        <v>КОРПОРАЦИЯ ЗА ТЕХНОЛОГИИ И ИНОВАЦИИ АД</v>
      </c>
      <c r="B756" s="3" t="str">
        <f t="shared" si="46"/>
        <v>115086942</v>
      </c>
      <c r="C756" s="8">
        <f t="shared" si="47"/>
        <v>45747</v>
      </c>
      <c r="D756" s="3" t="s">
        <v>698</v>
      </c>
      <c r="E756" s="3">
        <v>10</v>
      </c>
      <c r="F756" s="3" t="s">
        <v>699</v>
      </c>
      <c r="H756" s="3" t="e">
        <f>#REF!</f>
        <v>#REF!</v>
      </c>
    </row>
    <row r="757" spans="1:8">
      <c r="A757" s="3" t="str">
        <f t="shared" si="45"/>
        <v>КОРПОРАЦИЯ ЗА ТЕХНОЛОГИИ И ИНОВАЦИИ АД</v>
      </c>
      <c r="B757" s="3" t="str">
        <f t="shared" si="46"/>
        <v>115086942</v>
      </c>
      <c r="C757" s="8">
        <f t="shared" si="47"/>
        <v>45747</v>
      </c>
      <c r="D757" s="3" t="s">
        <v>700</v>
      </c>
      <c r="E757" s="3">
        <v>10</v>
      </c>
      <c r="F757" s="3" t="s">
        <v>669</v>
      </c>
      <c r="H757" s="3" t="e">
        <f>#REF!</f>
        <v>#REF!</v>
      </c>
    </row>
    <row r="758" spans="1:8">
      <c r="A758" s="3" t="str">
        <f t="shared" si="45"/>
        <v>КОРПОРАЦИЯ ЗА ТЕХНОЛОГИИ И ИНОВАЦИИ АД</v>
      </c>
      <c r="B758" s="3" t="str">
        <f t="shared" si="46"/>
        <v>115086942</v>
      </c>
      <c r="C758" s="8">
        <f t="shared" si="47"/>
        <v>45747</v>
      </c>
      <c r="D758" s="3" t="s">
        <v>701</v>
      </c>
      <c r="E758" s="3">
        <v>10</v>
      </c>
      <c r="F758" s="3" t="s">
        <v>702</v>
      </c>
      <c r="H758" s="3" t="e">
        <f>#REF!</f>
        <v>#REF!</v>
      </c>
    </row>
    <row r="759" spans="1:8">
      <c r="A759" s="3" t="str">
        <f t="shared" si="45"/>
        <v>КОРПОРАЦИЯ ЗА ТЕХНОЛОГИИ И ИНОВАЦИИ АД</v>
      </c>
      <c r="B759" s="3" t="str">
        <f t="shared" si="46"/>
        <v>115086942</v>
      </c>
      <c r="C759" s="8">
        <f t="shared" si="47"/>
        <v>45747</v>
      </c>
      <c r="D759" s="3" t="s">
        <v>703</v>
      </c>
      <c r="E759" s="3">
        <v>10</v>
      </c>
      <c r="F759" s="3" t="s">
        <v>704</v>
      </c>
      <c r="H759" s="3" t="e">
        <f>#REF!</f>
        <v>#REF!</v>
      </c>
    </row>
    <row r="760" spans="1:8">
      <c r="A760" s="3" t="str">
        <f t="shared" si="45"/>
        <v>КОРПОРАЦИЯ ЗА ТЕХНОЛОГИИ И ИНОВАЦИИ АД</v>
      </c>
      <c r="B760" s="3" t="str">
        <f t="shared" si="46"/>
        <v>115086942</v>
      </c>
      <c r="C760" s="8">
        <f t="shared" si="47"/>
        <v>45747</v>
      </c>
      <c r="D760" s="3" t="s">
        <v>705</v>
      </c>
      <c r="E760" s="3">
        <v>10</v>
      </c>
      <c r="F760" s="3" t="s">
        <v>706</v>
      </c>
      <c r="H760" s="3" t="e">
        <f>#REF!</f>
        <v>#REF!</v>
      </c>
    </row>
    <row r="761" spans="1:8">
      <c r="A761" s="3" t="str">
        <f t="shared" si="45"/>
        <v>КОРПОРАЦИЯ ЗА ТЕХНОЛОГИИ И ИНОВАЦИИ АД</v>
      </c>
      <c r="B761" s="3" t="str">
        <f t="shared" si="46"/>
        <v>115086942</v>
      </c>
      <c r="C761" s="8">
        <f t="shared" si="47"/>
        <v>45747</v>
      </c>
      <c r="D761" s="3" t="s">
        <v>654</v>
      </c>
      <c r="E761" s="3">
        <v>11</v>
      </c>
      <c r="F761" s="3" t="s">
        <v>655</v>
      </c>
      <c r="H761" s="3" t="e">
        <f>#REF!</f>
        <v>#REF!</v>
      </c>
    </row>
    <row r="762" spans="1:8">
      <c r="A762" s="3" t="str">
        <f t="shared" si="45"/>
        <v>КОРПОРАЦИЯ ЗА ТЕХНОЛОГИИ И ИНОВАЦИИ АД</v>
      </c>
      <c r="B762" s="3" t="str">
        <f t="shared" si="46"/>
        <v>115086942</v>
      </c>
      <c r="C762" s="8">
        <f t="shared" si="47"/>
        <v>45747</v>
      </c>
      <c r="D762" s="3" t="s">
        <v>656</v>
      </c>
      <c r="E762" s="3">
        <v>11</v>
      </c>
      <c r="F762" s="3" t="s">
        <v>657</v>
      </c>
      <c r="H762" s="3" t="e">
        <f>#REF!</f>
        <v>#REF!</v>
      </c>
    </row>
    <row r="763" spans="1:8">
      <c r="A763" s="3" t="str">
        <f t="shared" si="45"/>
        <v>КОРПОРАЦИЯ ЗА ТЕХНОЛОГИИ И ИНОВАЦИИ АД</v>
      </c>
      <c r="B763" s="3" t="str">
        <f t="shared" si="46"/>
        <v>115086942</v>
      </c>
      <c r="C763" s="8">
        <f t="shared" si="47"/>
        <v>45747</v>
      </c>
      <c r="D763" s="3" t="s">
        <v>658</v>
      </c>
      <c r="E763" s="3">
        <v>11</v>
      </c>
      <c r="F763" s="3" t="s">
        <v>659</v>
      </c>
      <c r="H763" s="3" t="e">
        <f>#REF!</f>
        <v>#REF!</v>
      </c>
    </row>
    <row r="764" spans="1:8">
      <c r="A764" s="3" t="str">
        <f t="shared" si="45"/>
        <v>КОРПОРАЦИЯ ЗА ТЕХНОЛОГИИ И ИНОВАЦИИ АД</v>
      </c>
      <c r="B764" s="3" t="str">
        <f t="shared" si="46"/>
        <v>115086942</v>
      </c>
      <c r="C764" s="8">
        <f t="shared" si="47"/>
        <v>45747</v>
      </c>
      <c r="D764" s="3" t="s">
        <v>660</v>
      </c>
      <c r="E764" s="3">
        <v>11</v>
      </c>
      <c r="F764" s="3" t="s">
        <v>661</v>
      </c>
      <c r="H764" s="3" t="e">
        <f>#REF!</f>
        <v>#REF!</v>
      </c>
    </row>
    <row r="765" spans="1:8">
      <c r="A765" s="3" t="str">
        <f t="shared" si="45"/>
        <v>КОРПОРАЦИЯ ЗА ТЕХНОЛОГИИ И ИНОВАЦИИ АД</v>
      </c>
      <c r="B765" s="3" t="str">
        <f t="shared" si="46"/>
        <v>115086942</v>
      </c>
      <c r="C765" s="8">
        <f t="shared" si="47"/>
        <v>45747</v>
      </c>
      <c r="D765" s="3" t="s">
        <v>662</v>
      </c>
      <c r="E765" s="3">
        <v>11</v>
      </c>
      <c r="F765" s="3" t="s">
        <v>663</v>
      </c>
      <c r="H765" s="3" t="e">
        <f>#REF!</f>
        <v>#REF!</v>
      </c>
    </row>
    <row r="766" spans="1:8">
      <c r="A766" s="3" t="str">
        <f t="shared" si="45"/>
        <v>КОРПОРАЦИЯ ЗА ТЕХНОЛОГИИ И ИНОВАЦИИ АД</v>
      </c>
      <c r="B766" s="3" t="str">
        <f t="shared" si="46"/>
        <v>115086942</v>
      </c>
      <c r="C766" s="8">
        <f t="shared" si="47"/>
        <v>45747</v>
      </c>
      <c r="D766" s="3" t="s">
        <v>664</v>
      </c>
      <c r="E766" s="3">
        <v>11</v>
      </c>
      <c r="F766" s="3" t="s">
        <v>665</v>
      </c>
      <c r="H766" s="3" t="e">
        <f>#REF!</f>
        <v>#REF!</v>
      </c>
    </row>
    <row r="767" spans="1:8">
      <c r="A767" s="3" t="str">
        <f t="shared" si="45"/>
        <v>КОРПОРАЦИЯ ЗА ТЕХНОЛОГИИ И ИНОВАЦИИ АД</v>
      </c>
      <c r="B767" s="3" t="str">
        <f t="shared" si="46"/>
        <v>115086942</v>
      </c>
      <c r="C767" s="8">
        <f t="shared" si="47"/>
        <v>45747</v>
      </c>
      <c r="D767" s="3" t="s">
        <v>666</v>
      </c>
      <c r="E767" s="3">
        <v>11</v>
      </c>
      <c r="F767" s="3" t="s">
        <v>667</v>
      </c>
      <c r="H767" s="3" t="e">
        <f>#REF!</f>
        <v>#REF!</v>
      </c>
    </row>
    <row r="768" spans="1:8">
      <c r="A768" s="3" t="str">
        <f t="shared" si="45"/>
        <v>КОРПОРАЦИЯ ЗА ТЕХНОЛОГИИ И ИНОВАЦИИ АД</v>
      </c>
      <c r="B768" s="3" t="str">
        <f t="shared" si="46"/>
        <v>115086942</v>
      </c>
      <c r="C768" s="8">
        <f t="shared" si="47"/>
        <v>45747</v>
      </c>
      <c r="D768" s="3" t="s">
        <v>668</v>
      </c>
      <c r="E768" s="3">
        <v>11</v>
      </c>
      <c r="F768" s="3" t="s">
        <v>669</v>
      </c>
      <c r="H768" s="3" t="e">
        <f>#REF!</f>
        <v>#REF!</v>
      </c>
    </row>
    <row r="769" spans="1:8">
      <c r="A769" s="3" t="str">
        <f t="shared" si="45"/>
        <v>КОРПОРАЦИЯ ЗА ТЕХНОЛОГИИ И ИНОВАЦИИ АД</v>
      </c>
      <c r="B769" s="3" t="str">
        <f t="shared" si="46"/>
        <v>115086942</v>
      </c>
      <c r="C769" s="8">
        <f t="shared" si="47"/>
        <v>45747</v>
      </c>
      <c r="D769" s="3" t="s">
        <v>670</v>
      </c>
      <c r="E769" s="3">
        <v>11</v>
      </c>
      <c r="F769" s="3" t="s">
        <v>671</v>
      </c>
      <c r="H769" s="3" t="e">
        <f>#REF!</f>
        <v>#REF!</v>
      </c>
    </row>
    <row r="770" spans="1:8">
      <c r="A770" s="3" t="str">
        <f t="shared" si="45"/>
        <v>КОРПОРАЦИЯ ЗА ТЕХНОЛОГИИ И ИНОВАЦИИ АД</v>
      </c>
      <c r="B770" s="3" t="str">
        <f t="shared" si="46"/>
        <v>115086942</v>
      </c>
      <c r="C770" s="8">
        <f t="shared" si="47"/>
        <v>45747</v>
      </c>
      <c r="D770" s="3" t="s">
        <v>672</v>
      </c>
      <c r="E770" s="3">
        <v>11</v>
      </c>
      <c r="F770" s="3" t="s">
        <v>673</v>
      </c>
      <c r="H770" s="3" t="e">
        <f>#REF!</f>
        <v>#REF!</v>
      </c>
    </row>
    <row r="771" spans="1:8">
      <c r="A771" s="3" t="str">
        <f t="shared" si="45"/>
        <v>КОРПОРАЦИЯ ЗА ТЕХНОЛОГИИ И ИНОВАЦИИ АД</v>
      </c>
      <c r="B771" s="3" t="str">
        <f t="shared" si="46"/>
        <v>115086942</v>
      </c>
      <c r="C771" s="8">
        <f t="shared" si="47"/>
        <v>45747</v>
      </c>
      <c r="D771" s="3" t="s">
        <v>674</v>
      </c>
      <c r="E771" s="3">
        <v>11</v>
      </c>
      <c r="F771" s="3" t="s">
        <v>675</v>
      </c>
      <c r="H771" s="3" t="e">
        <f>#REF!</f>
        <v>#REF!</v>
      </c>
    </row>
    <row r="772" spans="1:8">
      <c r="A772" s="3" t="str">
        <f t="shared" si="45"/>
        <v>КОРПОРАЦИЯ ЗА ТЕХНОЛОГИИ И ИНОВАЦИИ АД</v>
      </c>
      <c r="B772" s="3" t="str">
        <f t="shared" si="46"/>
        <v>115086942</v>
      </c>
      <c r="C772" s="8">
        <f t="shared" si="47"/>
        <v>45747</v>
      </c>
      <c r="D772" s="3" t="s">
        <v>676</v>
      </c>
      <c r="E772" s="3">
        <v>11</v>
      </c>
      <c r="F772" s="3" t="s">
        <v>677</v>
      </c>
      <c r="H772" s="3" t="e">
        <f>#REF!</f>
        <v>#REF!</v>
      </c>
    </row>
    <row r="773" spans="1:8">
      <c r="A773" s="3" t="str">
        <f t="shared" si="45"/>
        <v>КОРПОРАЦИЯ ЗА ТЕХНОЛОГИИ И ИНОВАЦИИ АД</v>
      </c>
      <c r="B773" s="3" t="str">
        <f t="shared" si="46"/>
        <v>115086942</v>
      </c>
      <c r="C773" s="8">
        <f t="shared" si="47"/>
        <v>45747</v>
      </c>
      <c r="D773" s="3" t="s">
        <v>678</v>
      </c>
      <c r="E773" s="3">
        <v>11</v>
      </c>
      <c r="F773" s="3" t="s">
        <v>679</v>
      </c>
      <c r="H773" s="3" t="e">
        <f>#REF!</f>
        <v>#REF!</v>
      </c>
    </row>
    <row r="774" spans="1:8">
      <c r="A774" s="3" t="str">
        <f t="shared" si="45"/>
        <v>КОРПОРАЦИЯ ЗА ТЕХНОЛОГИИ И ИНОВАЦИИ АД</v>
      </c>
      <c r="B774" s="3" t="str">
        <f t="shared" si="46"/>
        <v>115086942</v>
      </c>
      <c r="C774" s="8">
        <f t="shared" si="47"/>
        <v>45747</v>
      </c>
      <c r="D774" s="3" t="s">
        <v>680</v>
      </c>
      <c r="E774" s="3">
        <v>11</v>
      </c>
      <c r="F774" s="3" t="s">
        <v>681</v>
      </c>
      <c r="H774" s="3" t="e">
        <f>#REF!</f>
        <v>#REF!</v>
      </c>
    </row>
    <row r="775" spans="1:8">
      <c r="A775" s="3" t="str">
        <f t="shared" si="45"/>
        <v>КОРПОРАЦИЯ ЗА ТЕХНОЛОГИИ И ИНОВАЦИИ АД</v>
      </c>
      <c r="B775" s="3" t="str">
        <f t="shared" si="46"/>
        <v>115086942</v>
      </c>
      <c r="C775" s="8">
        <f t="shared" si="47"/>
        <v>45747</v>
      </c>
      <c r="D775" s="3" t="s">
        <v>682</v>
      </c>
      <c r="E775" s="3">
        <v>11</v>
      </c>
      <c r="F775" s="3" t="s">
        <v>669</v>
      </c>
      <c r="H775" s="3" t="e">
        <f>#REF!</f>
        <v>#REF!</v>
      </c>
    </row>
    <row r="776" spans="1:8">
      <c r="A776" s="3" t="str">
        <f t="shared" si="45"/>
        <v>КОРПОРАЦИЯ ЗА ТЕХНОЛОГИИ И ИНОВАЦИИ АД</v>
      </c>
      <c r="B776" s="3" t="str">
        <f t="shared" si="46"/>
        <v>115086942</v>
      </c>
      <c r="C776" s="8">
        <f t="shared" si="47"/>
        <v>45747</v>
      </c>
      <c r="D776" s="3" t="s">
        <v>683</v>
      </c>
      <c r="E776" s="3">
        <v>11</v>
      </c>
      <c r="F776" s="3" t="s">
        <v>684</v>
      </c>
      <c r="H776" s="3" t="e">
        <f>#REF!</f>
        <v>#REF!</v>
      </c>
    </row>
    <row r="777" spans="1:8">
      <c r="A777" s="3" t="str">
        <f t="shared" si="45"/>
        <v>КОРПОРАЦИЯ ЗА ТЕХНОЛОГИИ И ИНОВАЦИИ АД</v>
      </c>
      <c r="B777" s="3" t="str">
        <f t="shared" si="46"/>
        <v>115086942</v>
      </c>
      <c r="C777" s="8">
        <f t="shared" si="47"/>
        <v>45747</v>
      </c>
      <c r="D777" s="3" t="s">
        <v>685</v>
      </c>
      <c r="E777" s="3">
        <v>11</v>
      </c>
      <c r="F777" s="3" t="s">
        <v>686</v>
      </c>
      <c r="H777" s="3" t="e">
        <f>#REF!</f>
        <v>#REF!</v>
      </c>
    </row>
    <row r="778" spans="1:8">
      <c r="A778" s="3" t="str">
        <f t="shared" si="45"/>
        <v>КОРПОРАЦИЯ ЗА ТЕХНОЛОГИИ И ИНОВАЦИИ АД</v>
      </c>
      <c r="B778" s="3" t="str">
        <f t="shared" si="46"/>
        <v>115086942</v>
      </c>
      <c r="C778" s="8">
        <f t="shared" si="47"/>
        <v>45747</v>
      </c>
      <c r="D778" s="3" t="s">
        <v>687</v>
      </c>
      <c r="E778" s="3">
        <v>11</v>
      </c>
      <c r="F778" s="3" t="s">
        <v>140</v>
      </c>
      <c r="H778" s="3" t="e">
        <f>#REF!</f>
        <v>#REF!</v>
      </c>
    </row>
    <row r="779" spans="1:8">
      <c r="A779" s="3" t="str">
        <f t="shared" si="45"/>
        <v>КОРПОРАЦИЯ ЗА ТЕХНОЛОГИИ И ИНОВАЦИИ АД</v>
      </c>
      <c r="B779" s="3" t="str">
        <f t="shared" si="46"/>
        <v>115086942</v>
      </c>
      <c r="C779" s="8">
        <f t="shared" si="47"/>
        <v>45747</v>
      </c>
      <c r="D779" s="3" t="s">
        <v>688</v>
      </c>
      <c r="E779" s="3">
        <v>11</v>
      </c>
      <c r="F779" s="3" t="s">
        <v>142</v>
      </c>
      <c r="H779" s="3" t="e">
        <f>#REF!</f>
        <v>#REF!</v>
      </c>
    </row>
    <row r="780" spans="1:8">
      <c r="A780" s="3" t="str">
        <f t="shared" si="45"/>
        <v>КОРПОРАЦИЯ ЗА ТЕХНОЛОГИИ И ИНОВАЦИИ АД</v>
      </c>
      <c r="B780" s="3" t="str">
        <f t="shared" si="46"/>
        <v>115086942</v>
      </c>
      <c r="C780" s="8">
        <f t="shared" si="47"/>
        <v>45747</v>
      </c>
      <c r="D780" s="3" t="s">
        <v>689</v>
      </c>
      <c r="E780" s="3">
        <v>11</v>
      </c>
      <c r="F780" s="3" t="s">
        <v>146</v>
      </c>
      <c r="H780" s="3" t="e">
        <f>#REF!</f>
        <v>#REF!</v>
      </c>
    </row>
    <row r="781" spans="1:8">
      <c r="A781" s="3" t="str">
        <f t="shared" ref="A781:A844" si="48">pdeName</f>
        <v>КОРПОРАЦИЯ ЗА ТЕХНОЛОГИИ И ИНОВАЦИИ АД</v>
      </c>
      <c r="B781" s="3" t="str">
        <f t="shared" ref="B781:B844" si="49">pdeBulstat</f>
        <v>115086942</v>
      </c>
      <c r="C781" s="8">
        <f t="shared" ref="C781:C844" si="50">endDate</f>
        <v>45747</v>
      </c>
      <c r="D781" s="3" t="s">
        <v>690</v>
      </c>
      <c r="E781" s="3">
        <v>11</v>
      </c>
      <c r="F781" s="3" t="s">
        <v>148</v>
      </c>
      <c r="H781" s="3" t="e">
        <f>#REF!</f>
        <v>#REF!</v>
      </c>
    </row>
    <row r="782" spans="1:8">
      <c r="A782" s="3" t="str">
        <f t="shared" si="48"/>
        <v>КОРПОРАЦИЯ ЗА ТЕХНОЛОГИИ И ИНОВАЦИИ АД</v>
      </c>
      <c r="B782" s="3" t="str">
        <f t="shared" si="49"/>
        <v>115086942</v>
      </c>
      <c r="C782" s="8">
        <f t="shared" si="50"/>
        <v>45747</v>
      </c>
      <c r="D782" s="3" t="s">
        <v>691</v>
      </c>
      <c r="E782" s="3">
        <v>11</v>
      </c>
      <c r="F782" s="3" t="s">
        <v>692</v>
      </c>
      <c r="H782" s="3" t="e">
        <f>#REF!</f>
        <v>#REF!</v>
      </c>
    </row>
    <row r="783" spans="1:8">
      <c r="A783" s="3" t="str">
        <f t="shared" si="48"/>
        <v>КОРПОРАЦИЯ ЗА ТЕХНОЛОГИИ И ИНОВАЦИИ АД</v>
      </c>
      <c r="B783" s="3" t="str">
        <f t="shared" si="49"/>
        <v>115086942</v>
      </c>
      <c r="C783" s="8">
        <f t="shared" si="50"/>
        <v>45747</v>
      </c>
      <c r="D783" s="3" t="s">
        <v>693</v>
      </c>
      <c r="E783" s="3">
        <v>11</v>
      </c>
      <c r="F783" s="3" t="s">
        <v>154</v>
      </c>
      <c r="H783" s="3" t="e">
        <f>#REF!</f>
        <v>#REF!</v>
      </c>
    </row>
    <row r="784" spans="1:8">
      <c r="A784" s="3" t="str">
        <f t="shared" si="48"/>
        <v>КОРПОРАЦИЯ ЗА ТЕХНОЛОГИИ И ИНОВАЦИИ АД</v>
      </c>
      <c r="B784" s="3" t="str">
        <f t="shared" si="49"/>
        <v>115086942</v>
      </c>
      <c r="C784" s="8">
        <f t="shared" si="50"/>
        <v>45747</v>
      </c>
      <c r="D784" s="3" t="s">
        <v>694</v>
      </c>
      <c r="E784" s="3">
        <v>11</v>
      </c>
      <c r="F784" s="3" t="s">
        <v>695</v>
      </c>
      <c r="H784" s="3" t="e">
        <f>#REF!</f>
        <v>#REF!</v>
      </c>
    </row>
    <row r="785" spans="1:8">
      <c r="A785" s="3" t="str">
        <f t="shared" si="48"/>
        <v>КОРПОРАЦИЯ ЗА ТЕХНОЛОГИИ И ИНОВАЦИИ АД</v>
      </c>
      <c r="B785" s="3" t="str">
        <f t="shared" si="49"/>
        <v>115086942</v>
      </c>
      <c r="C785" s="8">
        <f t="shared" si="50"/>
        <v>45747</v>
      </c>
      <c r="D785" s="3" t="s">
        <v>696</v>
      </c>
      <c r="E785" s="3">
        <v>11</v>
      </c>
      <c r="F785" s="3" t="s">
        <v>697</v>
      </c>
      <c r="H785" s="3" t="e">
        <f>#REF!</f>
        <v>#REF!</v>
      </c>
    </row>
    <row r="786" spans="1:8">
      <c r="A786" s="3" t="str">
        <f t="shared" si="48"/>
        <v>КОРПОРАЦИЯ ЗА ТЕХНОЛОГИИ И ИНОВАЦИИ АД</v>
      </c>
      <c r="B786" s="3" t="str">
        <f t="shared" si="49"/>
        <v>115086942</v>
      </c>
      <c r="C786" s="8">
        <f t="shared" si="50"/>
        <v>45747</v>
      </c>
      <c r="D786" s="3" t="s">
        <v>698</v>
      </c>
      <c r="E786" s="3">
        <v>11</v>
      </c>
      <c r="F786" s="3" t="s">
        <v>699</v>
      </c>
      <c r="H786" s="3" t="e">
        <f>#REF!</f>
        <v>#REF!</v>
      </c>
    </row>
    <row r="787" spans="1:8">
      <c r="A787" s="3" t="str">
        <f t="shared" si="48"/>
        <v>КОРПОРАЦИЯ ЗА ТЕХНОЛОГИИ И ИНОВАЦИИ АД</v>
      </c>
      <c r="B787" s="3" t="str">
        <f t="shared" si="49"/>
        <v>115086942</v>
      </c>
      <c r="C787" s="8">
        <f t="shared" si="50"/>
        <v>45747</v>
      </c>
      <c r="D787" s="3" t="s">
        <v>700</v>
      </c>
      <c r="E787" s="3">
        <v>11</v>
      </c>
      <c r="F787" s="3" t="s">
        <v>669</v>
      </c>
      <c r="H787" s="3" t="e">
        <f>#REF!</f>
        <v>#REF!</v>
      </c>
    </row>
    <row r="788" spans="1:8">
      <c r="A788" s="3" t="str">
        <f t="shared" si="48"/>
        <v>КОРПОРАЦИЯ ЗА ТЕХНОЛОГИИ И ИНОВАЦИИ АД</v>
      </c>
      <c r="B788" s="3" t="str">
        <f t="shared" si="49"/>
        <v>115086942</v>
      </c>
      <c r="C788" s="8">
        <f t="shared" si="50"/>
        <v>45747</v>
      </c>
      <c r="D788" s="3" t="s">
        <v>701</v>
      </c>
      <c r="E788" s="3">
        <v>11</v>
      </c>
      <c r="F788" s="3" t="s">
        <v>702</v>
      </c>
      <c r="H788" s="3" t="e">
        <f>#REF!</f>
        <v>#REF!</v>
      </c>
    </row>
    <row r="789" spans="1:8">
      <c r="A789" s="3" t="str">
        <f t="shared" si="48"/>
        <v>КОРПОРАЦИЯ ЗА ТЕХНОЛОГИИ И ИНОВАЦИИ АД</v>
      </c>
      <c r="B789" s="3" t="str">
        <f t="shared" si="49"/>
        <v>115086942</v>
      </c>
      <c r="C789" s="8">
        <f t="shared" si="50"/>
        <v>45747</v>
      </c>
      <c r="D789" s="3" t="s">
        <v>703</v>
      </c>
      <c r="E789" s="3">
        <v>11</v>
      </c>
      <c r="F789" s="3" t="s">
        <v>704</v>
      </c>
      <c r="H789" s="3" t="e">
        <f>#REF!</f>
        <v>#REF!</v>
      </c>
    </row>
    <row r="790" spans="1:8">
      <c r="A790" s="3" t="str">
        <f t="shared" si="48"/>
        <v>КОРПОРАЦИЯ ЗА ТЕХНОЛОГИИ И ИНОВАЦИИ АД</v>
      </c>
      <c r="B790" s="3" t="str">
        <f t="shared" si="49"/>
        <v>115086942</v>
      </c>
      <c r="C790" s="8">
        <f t="shared" si="50"/>
        <v>45747</v>
      </c>
      <c r="D790" s="3" t="s">
        <v>705</v>
      </c>
      <c r="E790" s="3">
        <v>11</v>
      </c>
      <c r="F790" s="3" t="s">
        <v>706</v>
      </c>
      <c r="H790" s="3" t="e">
        <f>#REF!</f>
        <v>#REF!</v>
      </c>
    </row>
    <row r="791" spans="1:8">
      <c r="A791" s="3" t="str">
        <f t="shared" si="48"/>
        <v>КОРПОРАЦИЯ ЗА ТЕХНОЛОГИИ И ИНОВАЦИИ АД</v>
      </c>
      <c r="B791" s="3" t="str">
        <f t="shared" si="49"/>
        <v>115086942</v>
      </c>
      <c r="C791" s="8">
        <f t="shared" si="50"/>
        <v>45747</v>
      </c>
      <c r="D791" s="3" t="s">
        <v>654</v>
      </c>
      <c r="E791" s="3">
        <v>12</v>
      </c>
      <c r="F791" s="3" t="s">
        <v>655</v>
      </c>
      <c r="H791" s="3" t="e">
        <f>#REF!</f>
        <v>#REF!</v>
      </c>
    </row>
    <row r="792" spans="1:8">
      <c r="A792" s="3" t="str">
        <f t="shared" si="48"/>
        <v>КОРПОРАЦИЯ ЗА ТЕХНОЛОГИИ И ИНОВАЦИИ АД</v>
      </c>
      <c r="B792" s="3" t="str">
        <f t="shared" si="49"/>
        <v>115086942</v>
      </c>
      <c r="C792" s="8">
        <f t="shared" si="50"/>
        <v>45747</v>
      </c>
      <c r="D792" s="3" t="s">
        <v>656</v>
      </c>
      <c r="E792" s="3">
        <v>12</v>
      </c>
      <c r="F792" s="3" t="s">
        <v>657</v>
      </c>
      <c r="H792" s="3" t="e">
        <f>#REF!</f>
        <v>#REF!</v>
      </c>
    </row>
    <row r="793" spans="1:8">
      <c r="A793" s="3" t="str">
        <f t="shared" si="48"/>
        <v>КОРПОРАЦИЯ ЗА ТЕХНОЛОГИИ И ИНОВАЦИИ АД</v>
      </c>
      <c r="B793" s="3" t="str">
        <f t="shared" si="49"/>
        <v>115086942</v>
      </c>
      <c r="C793" s="8">
        <f t="shared" si="50"/>
        <v>45747</v>
      </c>
      <c r="D793" s="3" t="s">
        <v>658</v>
      </c>
      <c r="E793" s="3">
        <v>12</v>
      </c>
      <c r="F793" s="3" t="s">
        <v>659</v>
      </c>
      <c r="H793" s="3" t="e">
        <f>#REF!</f>
        <v>#REF!</v>
      </c>
    </row>
    <row r="794" spans="1:8">
      <c r="A794" s="3" t="str">
        <f t="shared" si="48"/>
        <v>КОРПОРАЦИЯ ЗА ТЕХНОЛОГИИ И ИНОВАЦИИ АД</v>
      </c>
      <c r="B794" s="3" t="str">
        <f t="shared" si="49"/>
        <v>115086942</v>
      </c>
      <c r="C794" s="8">
        <f t="shared" si="50"/>
        <v>45747</v>
      </c>
      <c r="D794" s="3" t="s">
        <v>660</v>
      </c>
      <c r="E794" s="3">
        <v>12</v>
      </c>
      <c r="F794" s="3" t="s">
        <v>661</v>
      </c>
      <c r="H794" s="3" t="e">
        <f>#REF!</f>
        <v>#REF!</v>
      </c>
    </row>
    <row r="795" spans="1:8">
      <c r="A795" s="3" t="str">
        <f t="shared" si="48"/>
        <v>КОРПОРАЦИЯ ЗА ТЕХНОЛОГИИ И ИНОВАЦИИ АД</v>
      </c>
      <c r="B795" s="3" t="str">
        <f t="shared" si="49"/>
        <v>115086942</v>
      </c>
      <c r="C795" s="8">
        <f t="shared" si="50"/>
        <v>45747</v>
      </c>
      <c r="D795" s="3" t="s">
        <v>662</v>
      </c>
      <c r="E795" s="3">
        <v>12</v>
      </c>
      <c r="F795" s="3" t="s">
        <v>663</v>
      </c>
      <c r="H795" s="3" t="e">
        <f>#REF!</f>
        <v>#REF!</v>
      </c>
    </row>
    <row r="796" spans="1:8">
      <c r="A796" s="3" t="str">
        <f t="shared" si="48"/>
        <v>КОРПОРАЦИЯ ЗА ТЕХНОЛОГИИ И ИНОВАЦИИ АД</v>
      </c>
      <c r="B796" s="3" t="str">
        <f t="shared" si="49"/>
        <v>115086942</v>
      </c>
      <c r="C796" s="8">
        <f t="shared" si="50"/>
        <v>45747</v>
      </c>
      <c r="D796" s="3" t="s">
        <v>664</v>
      </c>
      <c r="E796" s="3">
        <v>12</v>
      </c>
      <c r="F796" s="3" t="s">
        <v>665</v>
      </c>
      <c r="H796" s="3" t="e">
        <f>#REF!</f>
        <v>#REF!</v>
      </c>
    </row>
    <row r="797" spans="1:8">
      <c r="A797" s="3" t="str">
        <f t="shared" si="48"/>
        <v>КОРПОРАЦИЯ ЗА ТЕХНОЛОГИИ И ИНОВАЦИИ АД</v>
      </c>
      <c r="B797" s="3" t="str">
        <f t="shared" si="49"/>
        <v>115086942</v>
      </c>
      <c r="C797" s="8">
        <f t="shared" si="50"/>
        <v>45747</v>
      </c>
      <c r="D797" s="3" t="s">
        <v>666</v>
      </c>
      <c r="E797" s="3">
        <v>12</v>
      </c>
      <c r="F797" s="3" t="s">
        <v>667</v>
      </c>
      <c r="H797" s="3" t="e">
        <f>#REF!</f>
        <v>#REF!</v>
      </c>
    </row>
    <row r="798" spans="1:8">
      <c r="A798" s="3" t="str">
        <f t="shared" si="48"/>
        <v>КОРПОРАЦИЯ ЗА ТЕХНОЛОГИИ И ИНОВАЦИИ АД</v>
      </c>
      <c r="B798" s="3" t="str">
        <f t="shared" si="49"/>
        <v>115086942</v>
      </c>
      <c r="C798" s="8">
        <f t="shared" si="50"/>
        <v>45747</v>
      </c>
      <c r="D798" s="3" t="s">
        <v>668</v>
      </c>
      <c r="E798" s="3">
        <v>12</v>
      </c>
      <c r="F798" s="3" t="s">
        <v>669</v>
      </c>
      <c r="H798" s="3" t="e">
        <f>#REF!</f>
        <v>#REF!</v>
      </c>
    </row>
    <row r="799" spans="1:8">
      <c r="A799" s="3" t="str">
        <f t="shared" si="48"/>
        <v>КОРПОРАЦИЯ ЗА ТЕХНОЛОГИИ И ИНОВАЦИИ АД</v>
      </c>
      <c r="B799" s="3" t="str">
        <f t="shared" si="49"/>
        <v>115086942</v>
      </c>
      <c r="C799" s="8">
        <f t="shared" si="50"/>
        <v>45747</v>
      </c>
      <c r="D799" s="3" t="s">
        <v>670</v>
      </c>
      <c r="E799" s="3">
        <v>12</v>
      </c>
      <c r="F799" s="3" t="s">
        <v>671</v>
      </c>
      <c r="H799" s="3" t="e">
        <f>#REF!</f>
        <v>#REF!</v>
      </c>
    </row>
    <row r="800" spans="1:8">
      <c r="A800" s="3" t="str">
        <f t="shared" si="48"/>
        <v>КОРПОРАЦИЯ ЗА ТЕХНОЛОГИИ И ИНОВАЦИИ АД</v>
      </c>
      <c r="B800" s="3" t="str">
        <f t="shared" si="49"/>
        <v>115086942</v>
      </c>
      <c r="C800" s="8">
        <f t="shared" si="50"/>
        <v>45747</v>
      </c>
      <c r="D800" s="3" t="s">
        <v>672</v>
      </c>
      <c r="E800" s="3">
        <v>12</v>
      </c>
      <c r="F800" s="3" t="s">
        <v>673</v>
      </c>
      <c r="H800" s="3" t="e">
        <f>#REF!</f>
        <v>#REF!</v>
      </c>
    </row>
    <row r="801" spans="1:8">
      <c r="A801" s="3" t="str">
        <f t="shared" si="48"/>
        <v>КОРПОРАЦИЯ ЗА ТЕХНОЛОГИИ И ИНОВАЦИИ АД</v>
      </c>
      <c r="B801" s="3" t="str">
        <f t="shared" si="49"/>
        <v>115086942</v>
      </c>
      <c r="C801" s="8">
        <f t="shared" si="50"/>
        <v>45747</v>
      </c>
      <c r="D801" s="3" t="s">
        <v>674</v>
      </c>
      <c r="E801" s="3">
        <v>12</v>
      </c>
      <c r="F801" s="3" t="s">
        <v>675</v>
      </c>
      <c r="H801" s="3" t="e">
        <f>#REF!</f>
        <v>#REF!</v>
      </c>
    </row>
    <row r="802" spans="1:8">
      <c r="A802" s="3" t="str">
        <f t="shared" si="48"/>
        <v>КОРПОРАЦИЯ ЗА ТЕХНОЛОГИИ И ИНОВАЦИИ АД</v>
      </c>
      <c r="B802" s="3" t="str">
        <f t="shared" si="49"/>
        <v>115086942</v>
      </c>
      <c r="C802" s="8">
        <f t="shared" si="50"/>
        <v>45747</v>
      </c>
      <c r="D802" s="3" t="s">
        <v>676</v>
      </c>
      <c r="E802" s="3">
        <v>12</v>
      </c>
      <c r="F802" s="3" t="s">
        <v>677</v>
      </c>
      <c r="H802" s="3" t="e">
        <f>#REF!</f>
        <v>#REF!</v>
      </c>
    </row>
    <row r="803" spans="1:8">
      <c r="A803" s="3" t="str">
        <f t="shared" si="48"/>
        <v>КОРПОРАЦИЯ ЗА ТЕХНОЛОГИИ И ИНОВАЦИИ АД</v>
      </c>
      <c r="B803" s="3" t="str">
        <f t="shared" si="49"/>
        <v>115086942</v>
      </c>
      <c r="C803" s="8">
        <f t="shared" si="50"/>
        <v>45747</v>
      </c>
      <c r="D803" s="3" t="s">
        <v>678</v>
      </c>
      <c r="E803" s="3">
        <v>12</v>
      </c>
      <c r="F803" s="3" t="s">
        <v>679</v>
      </c>
      <c r="H803" s="3" t="e">
        <f>#REF!</f>
        <v>#REF!</v>
      </c>
    </row>
    <row r="804" spans="1:8">
      <c r="A804" s="3" t="str">
        <f t="shared" si="48"/>
        <v>КОРПОРАЦИЯ ЗА ТЕХНОЛОГИИ И ИНОВАЦИИ АД</v>
      </c>
      <c r="B804" s="3" t="str">
        <f t="shared" si="49"/>
        <v>115086942</v>
      </c>
      <c r="C804" s="8">
        <f t="shared" si="50"/>
        <v>45747</v>
      </c>
      <c r="D804" s="3" t="s">
        <v>680</v>
      </c>
      <c r="E804" s="3">
        <v>12</v>
      </c>
      <c r="F804" s="3" t="s">
        <v>681</v>
      </c>
      <c r="H804" s="3" t="e">
        <f>#REF!</f>
        <v>#REF!</v>
      </c>
    </row>
    <row r="805" spans="1:8">
      <c r="A805" s="3" t="str">
        <f t="shared" si="48"/>
        <v>КОРПОРАЦИЯ ЗА ТЕХНОЛОГИИ И ИНОВАЦИИ АД</v>
      </c>
      <c r="B805" s="3" t="str">
        <f t="shared" si="49"/>
        <v>115086942</v>
      </c>
      <c r="C805" s="8">
        <f t="shared" si="50"/>
        <v>45747</v>
      </c>
      <c r="D805" s="3" t="s">
        <v>682</v>
      </c>
      <c r="E805" s="3">
        <v>12</v>
      </c>
      <c r="F805" s="3" t="s">
        <v>669</v>
      </c>
      <c r="H805" s="3" t="e">
        <f>#REF!</f>
        <v>#REF!</v>
      </c>
    </row>
    <row r="806" spans="1:8">
      <c r="A806" s="3" t="str">
        <f t="shared" si="48"/>
        <v>КОРПОРАЦИЯ ЗА ТЕХНОЛОГИИ И ИНОВАЦИИ АД</v>
      </c>
      <c r="B806" s="3" t="str">
        <f t="shared" si="49"/>
        <v>115086942</v>
      </c>
      <c r="C806" s="8">
        <f t="shared" si="50"/>
        <v>45747</v>
      </c>
      <c r="D806" s="3" t="s">
        <v>683</v>
      </c>
      <c r="E806" s="3">
        <v>12</v>
      </c>
      <c r="F806" s="3" t="s">
        <v>684</v>
      </c>
      <c r="H806" s="3" t="e">
        <f>#REF!</f>
        <v>#REF!</v>
      </c>
    </row>
    <row r="807" spans="1:8">
      <c r="A807" s="3" t="str">
        <f t="shared" si="48"/>
        <v>КОРПОРАЦИЯ ЗА ТЕХНОЛОГИИ И ИНОВАЦИИ АД</v>
      </c>
      <c r="B807" s="3" t="str">
        <f t="shared" si="49"/>
        <v>115086942</v>
      </c>
      <c r="C807" s="8">
        <f t="shared" si="50"/>
        <v>45747</v>
      </c>
      <c r="D807" s="3" t="s">
        <v>685</v>
      </c>
      <c r="E807" s="3">
        <v>12</v>
      </c>
      <c r="F807" s="3" t="s">
        <v>686</v>
      </c>
      <c r="H807" s="3" t="e">
        <f>#REF!</f>
        <v>#REF!</v>
      </c>
    </row>
    <row r="808" spans="1:8">
      <c r="A808" s="3" t="str">
        <f t="shared" si="48"/>
        <v>КОРПОРАЦИЯ ЗА ТЕХНОЛОГИИ И ИНОВАЦИИ АД</v>
      </c>
      <c r="B808" s="3" t="str">
        <f t="shared" si="49"/>
        <v>115086942</v>
      </c>
      <c r="C808" s="8">
        <f t="shared" si="50"/>
        <v>45747</v>
      </c>
      <c r="D808" s="3" t="s">
        <v>687</v>
      </c>
      <c r="E808" s="3">
        <v>12</v>
      </c>
      <c r="F808" s="3" t="s">
        <v>140</v>
      </c>
      <c r="H808" s="3" t="e">
        <f>#REF!</f>
        <v>#REF!</v>
      </c>
    </row>
    <row r="809" spans="1:8">
      <c r="A809" s="3" t="str">
        <f t="shared" si="48"/>
        <v>КОРПОРАЦИЯ ЗА ТЕХНОЛОГИИ И ИНОВАЦИИ АД</v>
      </c>
      <c r="B809" s="3" t="str">
        <f t="shared" si="49"/>
        <v>115086942</v>
      </c>
      <c r="C809" s="8">
        <f t="shared" si="50"/>
        <v>45747</v>
      </c>
      <c r="D809" s="3" t="s">
        <v>688</v>
      </c>
      <c r="E809" s="3">
        <v>12</v>
      </c>
      <c r="F809" s="3" t="s">
        <v>142</v>
      </c>
      <c r="H809" s="3" t="e">
        <f>#REF!</f>
        <v>#REF!</v>
      </c>
    </row>
    <row r="810" spans="1:8">
      <c r="A810" s="3" t="str">
        <f t="shared" si="48"/>
        <v>КОРПОРАЦИЯ ЗА ТЕХНОЛОГИИ И ИНОВАЦИИ АД</v>
      </c>
      <c r="B810" s="3" t="str">
        <f t="shared" si="49"/>
        <v>115086942</v>
      </c>
      <c r="C810" s="8">
        <f t="shared" si="50"/>
        <v>45747</v>
      </c>
      <c r="D810" s="3" t="s">
        <v>689</v>
      </c>
      <c r="E810" s="3">
        <v>12</v>
      </c>
      <c r="F810" s="3" t="s">
        <v>146</v>
      </c>
      <c r="H810" s="3" t="e">
        <f>#REF!</f>
        <v>#REF!</v>
      </c>
    </row>
    <row r="811" spans="1:8">
      <c r="A811" s="3" t="str">
        <f t="shared" si="48"/>
        <v>КОРПОРАЦИЯ ЗА ТЕХНОЛОГИИ И ИНОВАЦИИ АД</v>
      </c>
      <c r="B811" s="3" t="str">
        <f t="shared" si="49"/>
        <v>115086942</v>
      </c>
      <c r="C811" s="8">
        <f t="shared" si="50"/>
        <v>45747</v>
      </c>
      <c r="D811" s="3" t="s">
        <v>690</v>
      </c>
      <c r="E811" s="3">
        <v>12</v>
      </c>
      <c r="F811" s="3" t="s">
        <v>148</v>
      </c>
      <c r="H811" s="3" t="e">
        <f>#REF!</f>
        <v>#REF!</v>
      </c>
    </row>
    <row r="812" spans="1:8">
      <c r="A812" s="3" t="str">
        <f t="shared" si="48"/>
        <v>КОРПОРАЦИЯ ЗА ТЕХНОЛОГИИ И ИНОВАЦИИ АД</v>
      </c>
      <c r="B812" s="3" t="str">
        <f t="shared" si="49"/>
        <v>115086942</v>
      </c>
      <c r="C812" s="8">
        <f t="shared" si="50"/>
        <v>45747</v>
      </c>
      <c r="D812" s="3" t="s">
        <v>691</v>
      </c>
      <c r="E812" s="3">
        <v>12</v>
      </c>
      <c r="F812" s="3" t="s">
        <v>692</v>
      </c>
      <c r="H812" s="3" t="e">
        <f>#REF!</f>
        <v>#REF!</v>
      </c>
    </row>
    <row r="813" spans="1:8">
      <c r="A813" s="3" t="str">
        <f t="shared" si="48"/>
        <v>КОРПОРАЦИЯ ЗА ТЕХНОЛОГИИ И ИНОВАЦИИ АД</v>
      </c>
      <c r="B813" s="3" t="str">
        <f t="shared" si="49"/>
        <v>115086942</v>
      </c>
      <c r="C813" s="8">
        <f t="shared" si="50"/>
        <v>45747</v>
      </c>
      <c r="D813" s="3" t="s">
        <v>693</v>
      </c>
      <c r="E813" s="3">
        <v>12</v>
      </c>
      <c r="F813" s="3" t="s">
        <v>154</v>
      </c>
      <c r="H813" s="3" t="e">
        <f>#REF!</f>
        <v>#REF!</v>
      </c>
    </row>
    <row r="814" spans="1:8">
      <c r="A814" s="3" t="str">
        <f t="shared" si="48"/>
        <v>КОРПОРАЦИЯ ЗА ТЕХНОЛОГИИ И ИНОВАЦИИ АД</v>
      </c>
      <c r="B814" s="3" t="str">
        <f t="shared" si="49"/>
        <v>115086942</v>
      </c>
      <c r="C814" s="8">
        <f t="shared" si="50"/>
        <v>45747</v>
      </c>
      <c r="D814" s="3" t="s">
        <v>694</v>
      </c>
      <c r="E814" s="3">
        <v>12</v>
      </c>
      <c r="F814" s="3" t="s">
        <v>695</v>
      </c>
      <c r="H814" s="3" t="e">
        <f>#REF!</f>
        <v>#REF!</v>
      </c>
    </row>
    <row r="815" spans="1:8">
      <c r="A815" s="3" t="str">
        <f t="shared" si="48"/>
        <v>КОРПОРАЦИЯ ЗА ТЕХНОЛОГИИ И ИНОВАЦИИ АД</v>
      </c>
      <c r="B815" s="3" t="str">
        <f t="shared" si="49"/>
        <v>115086942</v>
      </c>
      <c r="C815" s="8">
        <f t="shared" si="50"/>
        <v>45747</v>
      </c>
      <c r="D815" s="3" t="s">
        <v>696</v>
      </c>
      <c r="E815" s="3">
        <v>12</v>
      </c>
      <c r="F815" s="3" t="s">
        <v>697</v>
      </c>
      <c r="H815" s="3" t="e">
        <f>#REF!</f>
        <v>#REF!</v>
      </c>
    </row>
    <row r="816" spans="1:8">
      <c r="A816" s="3" t="str">
        <f t="shared" si="48"/>
        <v>КОРПОРАЦИЯ ЗА ТЕХНОЛОГИИ И ИНОВАЦИИ АД</v>
      </c>
      <c r="B816" s="3" t="str">
        <f t="shared" si="49"/>
        <v>115086942</v>
      </c>
      <c r="C816" s="8">
        <f t="shared" si="50"/>
        <v>45747</v>
      </c>
      <c r="D816" s="3" t="s">
        <v>698</v>
      </c>
      <c r="E816" s="3">
        <v>12</v>
      </c>
      <c r="F816" s="3" t="s">
        <v>699</v>
      </c>
      <c r="H816" s="3" t="e">
        <f>#REF!</f>
        <v>#REF!</v>
      </c>
    </row>
    <row r="817" spans="1:8">
      <c r="A817" s="3" t="str">
        <f t="shared" si="48"/>
        <v>КОРПОРАЦИЯ ЗА ТЕХНОЛОГИИ И ИНОВАЦИИ АД</v>
      </c>
      <c r="B817" s="3" t="str">
        <f t="shared" si="49"/>
        <v>115086942</v>
      </c>
      <c r="C817" s="8">
        <f t="shared" si="50"/>
        <v>45747</v>
      </c>
      <c r="D817" s="3" t="s">
        <v>700</v>
      </c>
      <c r="E817" s="3">
        <v>12</v>
      </c>
      <c r="F817" s="3" t="s">
        <v>669</v>
      </c>
      <c r="H817" s="3" t="e">
        <f>#REF!</f>
        <v>#REF!</v>
      </c>
    </row>
    <row r="818" spans="1:8">
      <c r="A818" s="3" t="str">
        <f t="shared" si="48"/>
        <v>КОРПОРАЦИЯ ЗА ТЕХНОЛОГИИ И ИНОВАЦИИ АД</v>
      </c>
      <c r="B818" s="3" t="str">
        <f t="shared" si="49"/>
        <v>115086942</v>
      </c>
      <c r="C818" s="8">
        <f t="shared" si="50"/>
        <v>45747</v>
      </c>
      <c r="D818" s="3" t="s">
        <v>701</v>
      </c>
      <c r="E818" s="3">
        <v>12</v>
      </c>
      <c r="F818" s="3" t="s">
        <v>702</v>
      </c>
      <c r="H818" s="3" t="e">
        <f>#REF!</f>
        <v>#REF!</v>
      </c>
    </row>
    <row r="819" spans="1:8">
      <c r="A819" s="3" t="str">
        <f t="shared" si="48"/>
        <v>КОРПОРАЦИЯ ЗА ТЕХНОЛОГИИ И ИНОВАЦИИ АД</v>
      </c>
      <c r="B819" s="3" t="str">
        <f t="shared" si="49"/>
        <v>115086942</v>
      </c>
      <c r="C819" s="8">
        <f t="shared" si="50"/>
        <v>45747</v>
      </c>
      <c r="D819" s="3" t="s">
        <v>703</v>
      </c>
      <c r="E819" s="3">
        <v>12</v>
      </c>
      <c r="F819" s="3" t="s">
        <v>704</v>
      </c>
      <c r="H819" s="3" t="e">
        <f>#REF!</f>
        <v>#REF!</v>
      </c>
    </row>
    <row r="820" spans="1:8">
      <c r="A820" s="3" t="str">
        <f t="shared" si="48"/>
        <v>КОРПОРАЦИЯ ЗА ТЕХНОЛОГИИ И ИНОВАЦИИ АД</v>
      </c>
      <c r="B820" s="3" t="str">
        <f t="shared" si="49"/>
        <v>115086942</v>
      </c>
      <c r="C820" s="8">
        <f t="shared" si="50"/>
        <v>45747</v>
      </c>
      <c r="D820" s="3" t="s">
        <v>705</v>
      </c>
      <c r="E820" s="3">
        <v>12</v>
      </c>
      <c r="F820" s="3" t="s">
        <v>706</v>
      </c>
      <c r="H820" s="3" t="e">
        <f>#REF!</f>
        <v>#REF!</v>
      </c>
    </row>
    <row r="821" spans="1:8">
      <c r="A821" s="3" t="str">
        <f t="shared" si="48"/>
        <v>КОРПОРАЦИЯ ЗА ТЕХНОЛОГИИ И ИНОВАЦИИ АД</v>
      </c>
      <c r="B821" s="3" t="str">
        <f t="shared" si="49"/>
        <v>115086942</v>
      </c>
      <c r="C821" s="8">
        <f t="shared" si="50"/>
        <v>45747</v>
      </c>
      <c r="D821" s="3" t="s">
        <v>654</v>
      </c>
      <c r="E821" s="3">
        <v>13</v>
      </c>
      <c r="F821" s="3" t="s">
        <v>655</v>
      </c>
      <c r="H821" s="3" t="e">
        <f>#REF!</f>
        <v>#REF!</v>
      </c>
    </row>
    <row r="822" spans="1:8">
      <c r="A822" s="3" t="str">
        <f t="shared" si="48"/>
        <v>КОРПОРАЦИЯ ЗА ТЕХНОЛОГИИ И ИНОВАЦИИ АД</v>
      </c>
      <c r="B822" s="3" t="str">
        <f t="shared" si="49"/>
        <v>115086942</v>
      </c>
      <c r="C822" s="8">
        <f t="shared" si="50"/>
        <v>45747</v>
      </c>
      <c r="D822" s="3" t="s">
        <v>656</v>
      </c>
      <c r="E822" s="3">
        <v>13</v>
      </c>
      <c r="F822" s="3" t="s">
        <v>657</v>
      </c>
      <c r="H822" s="3" t="e">
        <f>#REF!</f>
        <v>#REF!</v>
      </c>
    </row>
    <row r="823" spans="1:8">
      <c r="A823" s="3" t="str">
        <f t="shared" si="48"/>
        <v>КОРПОРАЦИЯ ЗА ТЕХНОЛОГИИ И ИНОВАЦИИ АД</v>
      </c>
      <c r="B823" s="3" t="str">
        <f t="shared" si="49"/>
        <v>115086942</v>
      </c>
      <c r="C823" s="8">
        <f t="shared" si="50"/>
        <v>45747</v>
      </c>
      <c r="D823" s="3" t="s">
        <v>658</v>
      </c>
      <c r="E823" s="3">
        <v>13</v>
      </c>
      <c r="F823" s="3" t="s">
        <v>659</v>
      </c>
      <c r="H823" s="3" t="e">
        <f>#REF!</f>
        <v>#REF!</v>
      </c>
    </row>
    <row r="824" spans="1:8">
      <c r="A824" s="3" t="str">
        <f t="shared" si="48"/>
        <v>КОРПОРАЦИЯ ЗА ТЕХНОЛОГИИ И ИНОВАЦИИ АД</v>
      </c>
      <c r="B824" s="3" t="str">
        <f t="shared" si="49"/>
        <v>115086942</v>
      </c>
      <c r="C824" s="8">
        <f t="shared" si="50"/>
        <v>45747</v>
      </c>
      <c r="D824" s="3" t="s">
        <v>660</v>
      </c>
      <c r="E824" s="3">
        <v>13</v>
      </c>
      <c r="F824" s="3" t="s">
        <v>661</v>
      </c>
      <c r="H824" s="3" t="e">
        <f>#REF!</f>
        <v>#REF!</v>
      </c>
    </row>
    <row r="825" spans="1:8">
      <c r="A825" s="3" t="str">
        <f t="shared" si="48"/>
        <v>КОРПОРАЦИЯ ЗА ТЕХНОЛОГИИ И ИНОВАЦИИ АД</v>
      </c>
      <c r="B825" s="3" t="str">
        <f t="shared" si="49"/>
        <v>115086942</v>
      </c>
      <c r="C825" s="8">
        <f t="shared" si="50"/>
        <v>45747</v>
      </c>
      <c r="D825" s="3" t="s">
        <v>662</v>
      </c>
      <c r="E825" s="3">
        <v>13</v>
      </c>
      <c r="F825" s="3" t="s">
        <v>663</v>
      </c>
      <c r="H825" s="3" t="e">
        <f>#REF!</f>
        <v>#REF!</v>
      </c>
    </row>
    <row r="826" spans="1:8">
      <c r="A826" s="3" t="str">
        <f t="shared" si="48"/>
        <v>КОРПОРАЦИЯ ЗА ТЕХНОЛОГИИ И ИНОВАЦИИ АД</v>
      </c>
      <c r="B826" s="3" t="str">
        <f t="shared" si="49"/>
        <v>115086942</v>
      </c>
      <c r="C826" s="8">
        <f t="shared" si="50"/>
        <v>45747</v>
      </c>
      <c r="D826" s="3" t="s">
        <v>664</v>
      </c>
      <c r="E826" s="3">
        <v>13</v>
      </c>
      <c r="F826" s="3" t="s">
        <v>665</v>
      </c>
      <c r="H826" s="3" t="e">
        <f>#REF!</f>
        <v>#REF!</v>
      </c>
    </row>
    <row r="827" spans="1:8">
      <c r="A827" s="3" t="str">
        <f t="shared" si="48"/>
        <v>КОРПОРАЦИЯ ЗА ТЕХНОЛОГИИ И ИНОВАЦИИ АД</v>
      </c>
      <c r="B827" s="3" t="str">
        <f t="shared" si="49"/>
        <v>115086942</v>
      </c>
      <c r="C827" s="8">
        <f t="shared" si="50"/>
        <v>45747</v>
      </c>
      <c r="D827" s="3" t="s">
        <v>666</v>
      </c>
      <c r="E827" s="3">
        <v>13</v>
      </c>
      <c r="F827" s="3" t="s">
        <v>667</v>
      </c>
      <c r="H827" s="3" t="e">
        <f>#REF!</f>
        <v>#REF!</v>
      </c>
    </row>
    <row r="828" spans="1:8">
      <c r="A828" s="3" t="str">
        <f t="shared" si="48"/>
        <v>КОРПОРАЦИЯ ЗА ТЕХНОЛОГИИ И ИНОВАЦИИ АД</v>
      </c>
      <c r="B828" s="3" t="str">
        <f t="shared" si="49"/>
        <v>115086942</v>
      </c>
      <c r="C828" s="8">
        <f t="shared" si="50"/>
        <v>45747</v>
      </c>
      <c r="D828" s="3" t="s">
        <v>668</v>
      </c>
      <c r="E828" s="3">
        <v>13</v>
      </c>
      <c r="F828" s="3" t="s">
        <v>669</v>
      </c>
      <c r="H828" s="3" t="e">
        <f>#REF!</f>
        <v>#REF!</v>
      </c>
    </row>
    <row r="829" spans="1:8">
      <c r="A829" s="3" t="str">
        <f t="shared" si="48"/>
        <v>КОРПОРАЦИЯ ЗА ТЕХНОЛОГИИ И ИНОВАЦИИ АД</v>
      </c>
      <c r="B829" s="3" t="str">
        <f t="shared" si="49"/>
        <v>115086942</v>
      </c>
      <c r="C829" s="8">
        <f t="shared" si="50"/>
        <v>45747</v>
      </c>
      <c r="D829" s="3" t="s">
        <v>670</v>
      </c>
      <c r="E829" s="3">
        <v>13</v>
      </c>
      <c r="F829" s="3" t="s">
        <v>671</v>
      </c>
      <c r="H829" s="3" t="e">
        <f>#REF!</f>
        <v>#REF!</v>
      </c>
    </row>
    <row r="830" spans="1:8">
      <c r="A830" s="3" t="str">
        <f t="shared" si="48"/>
        <v>КОРПОРАЦИЯ ЗА ТЕХНОЛОГИИ И ИНОВАЦИИ АД</v>
      </c>
      <c r="B830" s="3" t="str">
        <f t="shared" si="49"/>
        <v>115086942</v>
      </c>
      <c r="C830" s="8">
        <f t="shared" si="50"/>
        <v>45747</v>
      </c>
      <c r="D830" s="3" t="s">
        <v>672</v>
      </c>
      <c r="E830" s="3">
        <v>13</v>
      </c>
      <c r="F830" s="3" t="s">
        <v>673</v>
      </c>
      <c r="H830" s="3" t="e">
        <f>#REF!</f>
        <v>#REF!</v>
      </c>
    </row>
    <row r="831" spans="1:8">
      <c r="A831" s="3" t="str">
        <f t="shared" si="48"/>
        <v>КОРПОРАЦИЯ ЗА ТЕХНОЛОГИИ И ИНОВАЦИИ АД</v>
      </c>
      <c r="B831" s="3" t="str">
        <f t="shared" si="49"/>
        <v>115086942</v>
      </c>
      <c r="C831" s="8">
        <f t="shared" si="50"/>
        <v>45747</v>
      </c>
      <c r="D831" s="3" t="s">
        <v>674</v>
      </c>
      <c r="E831" s="3">
        <v>13</v>
      </c>
      <c r="F831" s="3" t="s">
        <v>675</v>
      </c>
      <c r="H831" s="3" t="e">
        <f>#REF!</f>
        <v>#REF!</v>
      </c>
    </row>
    <row r="832" spans="1:8">
      <c r="A832" s="3" t="str">
        <f t="shared" si="48"/>
        <v>КОРПОРАЦИЯ ЗА ТЕХНОЛОГИИ И ИНОВАЦИИ АД</v>
      </c>
      <c r="B832" s="3" t="str">
        <f t="shared" si="49"/>
        <v>115086942</v>
      </c>
      <c r="C832" s="8">
        <f t="shared" si="50"/>
        <v>45747</v>
      </c>
      <c r="D832" s="3" t="s">
        <v>676</v>
      </c>
      <c r="E832" s="3">
        <v>13</v>
      </c>
      <c r="F832" s="3" t="s">
        <v>677</v>
      </c>
      <c r="H832" s="3" t="e">
        <f>#REF!</f>
        <v>#REF!</v>
      </c>
    </row>
    <row r="833" spans="1:8">
      <c r="A833" s="3" t="str">
        <f t="shared" si="48"/>
        <v>КОРПОРАЦИЯ ЗА ТЕХНОЛОГИИ И ИНОВАЦИИ АД</v>
      </c>
      <c r="B833" s="3" t="str">
        <f t="shared" si="49"/>
        <v>115086942</v>
      </c>
      <c r="C833" s="8">
        <f t="shared" si="50"/>
        <v>45747</v>
      </c>
      <c r="D833" s="3" t="s">
        <v>678</v>
      </c>
      <c r="E833" s="3">
        <v>13</v>
      </c>
      <c r="F833" s="3" t="s">
        <v>679</v>
      </c>
      <c r="H833" s="3" t="e">
        <f>#REF!</f>
        <v>#REF!</v>
      </c>
    </row>
    <row r="834" spans="1:8">
      <c r="A834" s="3" t="str">
        <f t="shared" si="48"/>
        <v>КОРПОРАЦИЯ ЗА ТЕХНОЛОГИИ И ИНОВАЦИИ АД</v>
      </c>
      <c r="B834" s="3" t="str">
        <f t="shared" si="49"/>
        <v>115086942</v>
      </c>
      <c r="C834" s="8">
        <f t="shared" si="50"/>
        <v>45747</v>
      </c>
      <c r="D834" s="3" t="s">
        <v>680</v>
      </c>
      <c r="E834" s="3">
        <v>13</v>
      </c>
      <c r="F834" s="3" t="s">
        <v>681</v>
      </c>
      <c r="H834" s="3" t="e">
        <f>#REF!</f>
        <v>#REF!</v>
      </c>
    </row>
    <row r="835" spans="1:8">
      <c r="A835" s="3" t="str">
        <f t="shared" si="48"/>
        <v>КОРПОРАЦИЯ ЗА ТЕХНОЛОГИИ И ИНОВАЦИИ АД</v>
      </c>
      <c r="B835" s="3" t="str">
        <f t="shared" si="49"/>
        <v>115086942</v>
      </c>
      <c r="C835" s="8">
        <f t="shared" si="50"/>
        <v>45747</v>
      </c>
      <c r="D835" s="3" t="s">
        <v>682</v>
      </c>
      <c r="E835" s="3">
        <v>13</v>
      </c>
      <c r="F835" s="3" t="s">
        <v>669</v>
      </c>
      <c r="H835" s="3" t="e">
        <f>#REF!</f>
        <v>#REF!</v>
      </c>
    </row>
    <row r="836" spans="1:8">
      <c r="A836" s="3" t="str">
        <f t="shared" si="48"/>
        <v>КОРПОРАЦИЯ ЗА ТЕХНОЛОГИИ И ИНОВАЦИИ АД</v>
      </c>
      <c r="B836" s="3" t="str">
        <f t="shared" si="49"/>
        <v>115086942</v>
      </c>
      <c r="C836" s="8">
        <f t="shared" si="50"/>
        <v>45747</v>
      </c>
      <c r="D836" s="3" t="s">
        <v>683</v>
      </c>
      <c r="E836" s="3">
        <v>13</v>
      </c>
      <c r="F836" s="3" t="s">
        <v>684</v>
      </c>
      <c r="H836" s="3" t="e">
        <f>#REF!</f>
        <v>#REF!</v>
      </c>
    </row>
    <row r="837" spans="1:8">
      <c r="A837" s="3" t="str">
        <f t="shared" si="48"/>
        <v>КОРПОРАЦИЯ ЗА ТЕХНОЛОГИИ И ИНОВАЦИИ АД</v>
      </c>
      <c r="B837" s="3" t="str">
        <f t="shared" si="49"/>
        <v>115086942</v>
      </c>
      <c r="C837" s="8">
        <f t="shared" si="50"/>
        <v>45747</v>
      </c>
      <c r="D837" s="3" t="s">
        <v>685</v>
      </c>
      <c r="E837" s="3">
        <v>13</v>
      </c>
      <c r="F837" s="3" t="s">
        <v>686</v>
      </c>
      <c r="H837" s="3" t="e">
        <f>#REF!</f>
        <v>#REF!</v>
      </c>
    </row>
    <row r="838" spans="1:8">
      <c r="A838" s="3" t="str">
        <f t="shared" si="48"/>
        <v>КОРПОРАЦИЯ ЗА ТЕХНОЛОГИИ И ИНОВАЦИИ АД</v>
      </c>
      <c r="B838" s="3" t="str">
        <f t="shared" si="49"/>
        <v>115086942</v>
      </c>
      <c r="C838" s="8">
        <f t="shared" si="50"/>
        <v>45747</v>
      </c>
      <c r="D838" s="3" t="s">
        <v>687</v>
      </c>
      <c r="E838" s="3">
        <v>13</v>
      </c>
      <c r="F838" s="3" t="s">
        <v>140</v>
      </c>
      <c r="H838" s="3" t="e">
        <f>#REF!</f>
        <v>#REF!</v>
      </c>
    </row>
    <row r="839" spans="1:8">
      <c r="A839" s="3" t="str">
        <f t="shared" si="48"/>
        <v>КОРПОРАЦИЯ ЗА ТЕХНОЛОГИИ И ИНОВАЦИИ АД</v>
      </c>
      <c r="B839" s="3" t="str">
        <f t="shared" si="49"/>
        <v>115086942</v>
      </c>
      <c r="C839" s="8">
        <f t="shared" si="50"/>
        <v>45747</v>
      </c>
      <c r="D839" s="3" t="s">
        <v>688</v>
      </c>
      <c r="E839" s="3">
        <v>13</v>
      </c>
      <c r="F839" s="3" t="s">
        <v>142</v>
      </c>
      <c r="H839" s="3" t="e">
        <f>#REF!</f>
        <v>#REF!</v>
      </c>
    </row>
    <row r="840" spans="1:8">
      <c r="A840" s="3" t="str">
        <f t="shared" si="48"/>
        <v>КОРПОРАЦИЯ ЗА ТЕХНОЛОГИИ И ИНОВАЦИИ АД</v>
      </c>
      <c r="B840" s="3" t="str">
        <f t="shared" si="49"/>
        <v>115086942</v>
      </c>
      <c r="C840" s="8">
        <f t="shared" si="50"/>
        <v>45747</v>
      </c>
      <c r="D840" s="3" t="s">
        <v>689</v>
      </c>
      <c r="E840" s="3">
        <v>13</v>
      </c>
      <c r="F840" s="3" t="s">
        <v>146</v>
      </c>
      <c r="H840" s="3" t="e">
        <f>#REF!</f>
        <v>#REF!</v>
      </c>
    </row>
    <row r="841" spans="1:8">
      <c r="A841" s="3" t="str">
        <f t="shared" si="48"/>
        <v>КОРПОРАЦИЯ ЗА ТЕХНОЛОГИИ И ИНОВАЦИИ АД</v>
      </c>
      <c r="B841" s="3" t="str">
        <f t="shared" si="49"/>
        <v>115086942</v>
      </c>
      <c r="C841" s="8">
        <f t="shared" si="50"/>
        <v>45747</v>
      </c>
      <c r="D841" s="3" t="s">
        <v>690</v>
      </c>
      <c r="E841" s="3">
        <v>13</v>
      </c>
      <c r="F841" s="3" t="s">
        <v>148</v>
      </c>
      <c r="H841" s="3" t="e">
        <f>#REF!</f>
        <v>#REF!</v>
      </c>
    </row>
    <row r="842" spans="1:8">
      <c r="A842" s="3" t="str">
        <f t="shared" si="48"/>
        <v>КОРПОРАЦИЯ ЗА ТЕХНОЛОГИИ И ИНОВАЦИИ АД</v>
      </c>
      <c r="B842" s="3" t="str">
        <f t="shared" si="49"/>
        <v>115086942</v>
      </c>
      <c r="C842" s="8">
        <f t="shared" si="50"/>
        <v>45747</v>
      </c>
      <c r="D842" s="3" t="s">
        <v>691</v>
      </c>
      <c r="E842" s="3">
        <v>13</v>
      </c>
      <c r="F842" s="3" t="s">
        <v>692</v>
      </c>
      <c r="H842" s="3" t="e">
        <f>#REF!</f>
        <v>#REF!</v>
      </c>
    </row>
    <row r="843" spans="1:8">
      <c r="A843" s="3" t="str">
        <f t="shared" si="48"/>
        <v>КОРПОРАЦИЯ ЗА ТЕХНОЛОГИИ И ИНОВАЦИИ АД</v>
      </c>
      <c r="B843" s="3" t="str">
        <f t="shared" si="49"/>
        <v>115086942</v>
      </c>
      <c r="C843" s="8">
        <f t="shared" si="50"/>
        <v>45747</v>
      </c>
      <c r="D843" s="3" t="s">
        <v>693</v>
      </c>
      <c r="E843" s="3">
        <v>13</v>
      </c>
      <c r="F843" s="3" t="s">
        <v>154</v>
      </c>
      <c r="H843" s="3" t="e">
        <f>#REF!</f>
        <v>#REF!</v>
      </c>
    </row>
    <row r="844" spans="1:8">
      <c r="A844" s="3" t="str">
        <f t="shared" si="48"/>
        <v>КОРПОРАЦИЯ ЗА ТЕХНОЛОГИИ И ИНОВАЦИИ АД</v>
      </c>
      <c r="B844" s="3" t="str">
        <f t="shared" si="49"/>
        <v>115086942</v>
      </c>
      <c r="C844" s="8">
        <f t="shared" si="50"/>
        <v>45747</v>
      </c>
      <c r="D844" s="3" t="s">
        <v>694</v>
      </c>
      <c r="E844" s="3">
        <v>13</v>
      </c>
      <c r="F844" s="3" t="s">
        <v>695</v>
      </c>
      <c r="H844" s="3" t="e">
        <f>#REF!</f>
        <v>#REF!</v>
      </c>
    </row>
    <row r="845" spans="1:8">
      <c r="A845" s="3" t="str">
        <f t="shared" ref="A845:A910" si="51">pdeName</f>
        <v>КОРПОРАЦИЯ ЗА ТЕХНОЛОГИИ И ИНОВАЦИИ АД</v>
      </c>
      <c r="B845" s="3" t="str">
        <f t="shared" ref="B845:B910" si="52">pdeBulstat</f>
        <v>115086942</v>
      </c>
      <c r="C845" s="8">
        <f t="shared" ref="C845:C910" si="53">endDate</f>
        <v>45747</v>
      </c>
      <c r="D845" s="3" t="s">
        <v>696</v>
      </c>
      <c r="E845" s="3">
        <v>13</v>
      </c>
      <c r="F845" s="3" t="s">
        <v>697</v>
      </c>
      <c r="H845" s="3" t="e">
        <f>#REF!</f>
        <v>#REF!</v>
      </c>
    </row>
    <row r="846" spans="1:8">
      <c r="A846" s="3" t="str">
        <f t="shared" si="51"/>
        <v>КОРПОРАЦИЯ ЗА ТЕХНОЛОГИИ И ИНОВАЦИИ АД</v>
      </c>
      <c r="B846" s="3" t="str">
        <f t="shared" si="52"/>
        <v>115086942</v>
      </c>
      <c r="C846" s="8">
        <f t="shared" si="53"/>
        <v>45747</v>
      </c>
      <c r="D846" s="3" t="s">
        <v>698</v>
      </c>
      <c r="E846" s="3">
        <v>13</v>
      </c>
      <c r="F846" s="3" t="s">
        <v>699</v>
      </c>
      <c r="H846" s="3" t="e">
        <f>#REF!</f>
        <v>#REF!</v>
      </c>
    </row>
    <row r="847" spans="1:8">
      <c r="A847" s="3" t="str">
        <f t="shared" si="51"/>
        <v>КОРПОРАЦИЯ ЗА ТЕХНОЛОГИИ И ИНОВАЦИИ АД</v>
      </c>
      <c r="B847" s="3" t="str">
        <f t="shared" si="52"/>
        <v>115086942</v>
      </c>
      <c r="C847" s="8">
        <f t="shared" si="53"/>
        <v>45747</v>
      </c>
      <c r="D847" s="3" t="s">
        <v>700</v>
      </c>
      <c r="E847" s="3">
        <v>13</v>
      </c>
      <c r="F847" s="3" t="s">
        <v>669</v>
      </c>
      <c r="H847" s="3" t="e">
        <f>#REF!</f>
        <v>#REF!</v>
      </c>
    </row>
    <row r="848" spans="1:8">
      <c r="A848" s="3" t="str">
        <f t="shared" si="51"/>
        <v>КОРПОРАЦИЯ ЗА ТЕХНОЛОГИИ И ИНОВАЦИИ АД</v>
      </c>
      <c r="B848" s="3" t="str">
        <f t="shared" si="52"/>
        <v>115086942</v>
      </c>
      <c r="C848" s="8">
        <f t="shared" si="53"/>
        <v>45747</v>
      </c>
      <c r="D848" s="3" t="s">
        <v>701</v>
      </c>
      <c r="E848" s="3">
        <v>13</v>
      </c>
      <c r="F848" s="3" t="s">
        <v>702</v>
      </c>
      <c r="H848" s="3" t="e">
        <f>#REF!</f>
        <v>#REF!</v>
      </c>
    </row>
    <row r="849" spans="1:8">
      <c r="A849" s="3" t="str">
        <f t="shared" si="51"/>
        <v>КОРПОРАЦИЯ ЗА ТЕХНОЛОГИИ И ИНОВАЦИИ АД</v>
      </c>
      <c r="B849" s="3" t="str">
        <f t="shared" si="52"/>
        <v>115086942</v>
      </c>
      <c r="C849" s="8">
        <f t="shared" si="53"/>
        <v>45747</v>
      </c>
      <c r="D849" s="3" t="s">
        <v>703</v>
      </c>
      <c r="E849" s="3">
        <v>13</v>
      </c>
      <c r="F849" s="3" t="s">
        <v>704</v>
      </c>
      <c r="H849" s="3" t="e">
        <f>#REF!</f>
        <v>#REF!</v>
      </c>
    </row>
    <row r="850" spans="1:8">
      <c r="A850" s="3" t="str">
        <f t="shared" si="51"/>
        <v>КОРПОРАЦИЯ ЗА ТЕХНОЛОГИИ И ИНОВАЦИИ АД</v>
      </c>
      <c r="B850" s="3" t="str">
        <f t="shared" si="52"/>
        <v>115086942</v>
      </c>
      <c r="C850" s="8">
        <f t="shared" si="53"/>
        <v>45747</v>
      </c>
      <c r="D850" s="3" t="s">
        <v>705</v>
      </c>
      <c r="E850" s="3">
        <v>13</v>
      </c>
      <c r="F850" s="3" t="s">
        <v>706</v>
      </c>
      <c r="H850" s="3" t="e">
        <f>#REF!</f>
        <v>#REF!</v>
      </c>
    </row>
    <row r="851" spans="1:8">
      <c r="A851" s="3" t="str">
        <f t="shared" si="51"/>
        <v>КОРПОРАЦИЯ ЗА ТЕХНОЛОГИИ И ИНОВАЦИИ АД</v>
      </c>
      <c r="B851" s="3" t="str">
        <f t="shared" si="52"/>
        <v>115086942</v>
      </c>
      <c r="C851" s="8">
        <f t="shared" si="53"/>
        <v>45747</v>
      </c>
      <c r="D851" s="3" t="s">
        <v>654</v>
      </c>
      <c r="E851" s="3">
        <v>14</v>
      </c>
      <c r="F851" s="3" t="s">
        <v>655</v>
      </c>
      <c r="H851" s="3" t="e">
        <f>#REF!</f>
        <v>#REF!</v>
      </c>
    </row>
    <row r="852" spans="1:8">
      <c r="A852" s="3" t="str">
        <f t="shared" si="51"/>
        <v>КОРПОРАЦИЯ ЗА ТЕХНОЛОГИИ И ИНОВАЦИИ АД</v>
      </c>
      <c r="B852" s="3" t="str">
        <f t="shared" si="52"/>
        <v>115086942</v>
      </c>
      <c r="C852" s="8">
        <f t="shared" si="53"/>
        <v>45747</v>
      </c>
      <c r="D852" s="3" t="s">
        <v>656</v>
      </c>
      <c r="E852" s="3">
        <v>14</v>
      </c>
      <c r="F852" s="3" t="s">
        <v>657</v>
      </c>
      <c r="H852" s="3" t="e">
        <f>#REF!</f>
        <v>#REF!</v>
      </c>
    </row>
    <row r="853" spans="1:8">
      <c r="A853" s="3" t="str">
        <f t="shared" si="51"/>
        <v>КОРПОРАЦИЯ ЗА ТЕХНОЛОГИИ И ИНОВАЦИИ АД</v>
      </c>
      <c r="B853" s="3" t="str">
        <f t="shared" si="52"/>
        <v>115086942</v>
      </c>
      <c r="C853" s="8">
        <f t="shared" si="53"/>
        <v>45747</v>
      </c>
      <c r="D853" s="3" t="s">
        <v>658</v>
      </c>
      <c r="E853" s="3">
        <v>14</v>
      </c>
      <c r="F853" s="3" t="s">
        <v>659</v>
      </c>
      <c r="H853" s="3" t="e">
        <f>#REF!</f>
        <v>#REF!</v>
      </c>
    </row>
    <row r="854" spans="1:8">
      <c r="A854" s="3" t="str">
        <f t="shared" si="51"/>
        <v>КОРПОРАЦИЯ ЗА ТЕХНОЛОГИИ И ИНОВАЦИИ АД</v>
      </c>
      <c r="B854" s="3" t="str">
        <f t="shared" si="52"/>
        <v>115086942</v>
      </c>
      <c r="C854" s="8">
        <f t="shared" si="53"/>
        <v>45747</v>
      </c>
      <c r="D854" s="3" t="s">
        <v>660</v>
      </c>
      <c r="E854" s="3">
        <v>14</v>
      </c>
      <c r="F854" s="3" t="s">
        <v>661</v>
      </c>
      <c r="H854" s="3" t="e">
        <f>#REF!</f>
        <v>#REF!</v>
      </c>
    </row>
    <row r="855" spans="1:8">
      <c r="A855" s="3" t="str">
        <f t="shared" si="51"/>
        <v>КОРПОРАЦИЯ ЗА ТЕХНОЛОГИИ И ИНОВАЦИИ АД</v>
      </c>
      <c r="B855" s="3" t="str">
        <f t="shared" si="52"/>
        <v>115086942</v>
      </c>
      <c r="C855" s="8">
        <f t="shared" si="53"/>
        <v>45747</v>
      </c>
      <c r="D855" s="3" t="s">
        <v>662</v>
      </c>
      <c r="E855" s="3">
        <v>14</v>
      </c>
      <c r="F855" s="3" t="s">
        <v>663</v>
      </c>
      <c r="H855" s="3" t="e">
        <f>#REF!</f>
        <v>#REF!</v>
      </c>
    </row>
    <row r="856" spans="1:8">
      <c r="A856" s="3" t="str">
        <f t="shared" si="51"/>
        <v>КОРПОРАЦИЯ ЗА ТЕХНОЛОГИИ И ИНОВАЦИИ АД</v>
      </c>
      <c r="B856" s="3" t="str">
        <f t="shared" si="52"/>
        <v>115086942</v>
      </c>
      <c r="C856" s="8">
        <f t="shared" si="53"/>
        <v>45747</v>
      </c>
      <c r="D856" s="3" t="s">
        <v>664</v>
      </c>
      <c r="E856" s="3">
        <v>14</v>
      </c>
      <c r="F856" s="3" t="s">
        <v>665</v>
      </c>
      <c r="H856" s="3" t="e">
        <f>#REF!</f>
        <v>#REF!</v>
      </c>
    </row>
    <row r="857" spans="1:8">
      <c r="A857" s="3" t="str">
        <f t="shared" si="51"/>
        <v>КОРПОРАЦИЯ ЗА ТЕХНОЛОГИИ И ИНОВАЦИИ АД</v>
      </c>
      <c r="B857" s="3" t="str">
        <f t="shared" si="52"/>
        <v>115086942</v>
      </c>
      <c r="C857" s="8">
        <f t="shared" si="53"/>
        <v>45747</v>
      </c>
      <c r="D857" s="3" t="s">
        <v>666</v>
      </c>
      <c r="E857" s="3">
        <v>14</v>
      </c>
      <c r="F857" s="3" t="s">
        <v>667</v>
      </c>
      <c r="H857" s="3" t="e">
        <f>#REF!</f>
        <v>#REF!</v>
      </c>
    </row>
    <row r="858" spans="1:8">
      <c r="A858" s="3" t="str">
        <f t="shared" si="51"/>
        <v>КОРПОРАЦИЯ ЗА ТЕХНОЛОГИИ И ИНОВАЦИИ АД</v>
      </c>
      <c r="B858" s="3" t="str">
        <f t="shared" si="52"/>
        <v>115086942</v>
      </c>
      <c r="C858" s="8">
        <f t="shared" si="53"/>
        <v>45747</v>
      </c>
      <c r="D858" s="3" t="s">
        <v>668</v>
      </c>
      <c r="E858" s="3">
        <v>14</v>
      </c>
      <c r="F858" s="3" t="s">
        <v>669</v>
      </c>
      <c r="H858" s="3" t="e">
        <f>#REF!</f>
        <v>#REF!</v>
      </c>
    </row>
    <row r="859" spans="1:8">
      <c r="A859" s="3" t="str">
        <f t="shared" si="51"/>
        <v>КОРПОРАЦИЯ ЗА ТЕХНОЛОГИИ И ИНОВАЦИИ АД</v>
      </c>
      <c r="B859" s="3" t="str">
        <f t="shared" si="52"/>
        <v>115086942</v>
      </c>
      <c r="C859" s="8">
        <f t="shared" si="53"/>
        <v>45747</v>
      </c>
      <c r="D859" s="3" t="s">
        <v>670</v>
      </c>
      <c r="E859" s="3">
        <v>14</v>
      </c>
      <c r="F859" s="3" t="s">
        <v>671</v>
      </c>
      <c r="H859" s="3" t="e">
        <f>#REF!</f>
        <v>#REF!</v>
      </c>
    </row>
    <row r="860" spans="1:8">
      <c r="A860" s="3" t="str">
        <f t="shared" si="51"/>
        <v>КОРПОРАЦИЯ ЗА ТЕХНОЛОГИИ И ИНОВАЦИИ АД</v>
      </c>
      <c r="B860" s="3" t="str">
        <f t="shared" si="52"/>
        <v>115086942</v>
      </c>
      <c r="C860" s="8">
        <f t="shared" si="53"/>
        <v>45747</v>
      </c>
      <c r="D860" s="3" t="s">
        <v>672</v>
      </c>
      <c r="E860" s="3">
        <v>14</v>
      </c>
      <c r="F860" s="3" t="s">
        <v>673</v>
      </c>
      <c r="H860" s="3" t="e">
        <f>#REF!</f>
        <v>#REF!</v>
      </c>
    </row>
    <row r="861" spans="1:8">
      <c r="A861" s="3" t="str">
        <f t="shared" si="51"/>
        <v>КОРПОРАЦИЯ ЗА ТЕХНОЛОГИИ И ИНОВАЦИИ АД</v>
      </c>
      <c r="B861" s="3" t="str">
        <f t="shared" si="52"/>
        <v>115086942</v>
      </c>
      <c r="C861" s="8">
        <f t="shared" si="53"/>
        <v>45747</v>
      </c>
      <c r="D861" s="3" t="s">
        <v>674</v>
      </c>
      <c r="E861" s="3">
        <v>14</v>
      </c>
      <c r="F861" s="3" t="s">
        <v>675</v>
      </c>
      <c r="H861" s="3" t="e">
        <f>#REF!</f>
        <v>#REF!</v>
      </c>
    </row>
    <row r="862" spans="1:8">
      <c r="A862" s="3" t="str">
        <f t="shared" si="51"/>
        <v>КОРПОРАЦИЯ ЗА ТЕХНОЛОГИИ И ИНОВАЦИИ АД</v>
      </c>
      <c r="B862" s="3" t="str">
        <f t="shared" si="52"/>
        <v>115086942</v>
      </c>
      <c r="C862" s="8">
        <f t="shared" si="53"/>
        <v>45747</v>
      </c>
      <c r="D862" s="3" t="s">
        <v>676</v>
      </c>
      <c r="E862" s="3">
        <v>14</v>
      </c>
      <c r="F862" s="3" t="s">
        <v>677</v>
      </c>
      <c r="H862" s="3" t="e">
        <f>#REF!</f>
        <v>#REF!</v>
      </c>
    </row>
    <row r="863" spans="1:8">
      <c r="A863" s="3" t="str">
        <f t="shared" si="51"/>
        <v>КОРПОРАЦИЯ ЗА ТЕХНОЛОГИИ И ИНОВАЦИИ АД</v>
      </c>
      <c r="B863" s="3" t="str">
        <f t="shared" si="52"/>
        <v>115086942</v>
      </c>
      <c r="C863" s="8">
        <f t="shared" si="53"/>
        <v>45747</v>
      </c>
      <c r="D863" s="3" t="s">
        <v>678</v>
      </c>
      <c r="E863" s="3">
        <v>14</v>
      </c>
      <c r="F863" s="3" t="s">
        <v>679</v>
      </c>
      <c r="H863" s="3" t="e">
        <f>#REF!</f>
        <v>#REF!</v>
      </c>
    </row>
    <row r="864" spans="1:8">
      <c r="A864" s="3" t="str">
        <f t="shared" si="51"/>
        <v>КОРПОРАЦИЯ ЗА ТЕХНОЛОГИИ И ИНОВАЦИИ АД</v>
      </c>
      <c r="B864" s="3" t="str">
        <f t="shared" si="52"/>
        <v>115086942</v>
      </c>
      <c r="C864" s="8">
        <f t="shared" si="53"/>
        <v>45747</v>
      </c>
      <c r="D864" s="3" t="s">
        <v>680</v>
      </c>
      <c r="E864" s="3">
        <v>14</v>
      </c>
      <c r="F864" s="3" t="s">
        <v>681</v>
      </c>
      <c r="H864" s="3" t="e">
        <f>#REF!</f>
        <v>#REF!</v>
      </c>
    </row>
    <row r="865" spans="1:8">
      <c r="A865" s="3" t="str">
        <f t="shared" si="51"/>
        <v>КОРПОРАЦИЯ ЗА ТЕХНОЛОГИИ И ИНОВАЦИИ АД</v>
      </c>
      <c r="B865" s="3" t="str">
        <f t="shared" si="52"/>
        <v>115086942</v>
      </c>
      <c r="C865" s="8">
        <f t="shared" si="53"/>
        <v>45747</v>
      </c>
      <c r="D865" s="3" t="s">
        <v>682</v>
      </c>
      <c r="E865" s="3">
        <v>14</v>
      </c>
      <c r="F865" s="3" t="s">
        <v>669</v>
      </c>
      <c r="H865" s="3" t="e">
        <f>#REF!</f>
        <v>#REF!</v>
      </c>
    </row>
    <row r="866" spans="1:8">
      <c r="A866" s="3" t="str">
        <f t="shared" si="51"/>
        <v>КОРПОРАЦИЯ ЗА ТЕХНОЛОГИИ И ИНОВАЦИИ АД</v>
      </c>
      <c r="B866" s="3" t="str">
        <f t="shared" si="52"/>
        <v>115086942</v>
      </c>
      <c r="C866" s="8">
        <f t="shared" si="53"/>
        <v>45747</v>
      </c>
      <c r="D866" s="3" t="s">
        <v>683</v>
      </c>
      <c r="E866" s="3">
        <v>14</v>
      </c>
      <c r="F866" s="3" t="s">
        <v>684</v>
      </c>
      <c r="H866" s="3" t="e">
        <f>#REF!</f>
        <v>#REF!</v>
      </c>
    </row>
    <row r="867" spans="1:8">
      <c r="A867" s="3" t="str">
        <f t="shared" si="51"/>
        <v>КОРПОРАЦИЯ ЗА ТЕХНОЛОГИИ И ИНОВАЦИИ АД</v>
      </c>
      <c r="B867" s="3" t="str">
        <f t="shared" si="52"/>
        <v>115086942</v>
      </c>
      <c r="C867" s="8">
        <f t="shared" si="53"/>
        <v>45747</v>
      </c>
      <c r="D867" s="3" t="s">
        <v>685</v>
      </c>
      <c r="E867" s="3">
        <v>14</v>
      </c>
      <c r="F867" s="3" t="s">
        <v>686</v>
      </c>
      <c r="H867" s="3" t="e">
        <f>#REF!</f>
        <v>#REF!</v>
      </c>
    </row>
    <row r="868" spans="1:8">
      <c r="A868" s="3" t="str">
        <f t="shared" si="51"/>
        <v>КОРПОРАЦИЯ ЗА ТЕХНОЛОГИИ И ИНОВАЦИИ АД</v>
      </c>
      <c r="B868" s="3" t="str">
        <f t="shared" si="52"/>
        <v>115086942</v>
      </c>
      <c r="C868" s="8">
        <f t="shared" si="53"/>
        <v>45747</v>
      </c>
      <c r="D868" s="3" t="s">
        <v>687</v>
      </c>
      <c r="E868" s="3">
        <v>14</v>
      </c>
      <c r="F868" s="3" t="s">
        <v>140</v>
      </c>
      <c r="H868" s="3" t="e">
        <f>#REF!</f>
        <v>#REF!</v>
      </c>
    </row>
    <row r="869" spans="1:8">
      <c r="A869" s="3" t="str">
        <f t="shared" si="51"/>
        <v>КОРПОРАЦИЯ ЗА ТЕХНОЛОГИИ И ИНОВАЦИИ АД</v>
      </c>
      <c r="B869" s="3" t="str">
        <f t="shared" si="52"/>
        <v>115086942</v>
      </c>
      <c r="C869" s="8">
        <f t="shared" si="53"/>
        <v>45747</v>
      </c>
      <c r="D869" s="3" t="s">
        <v>688</v>
      </c>
      <c r="E869" s="3">
        <v>14</v>
      </c>
      <c r="F869" s="3" t="s">
        <v>142</v>
      </c>
      <c r="H869" s="3" t="e">
        <f>#REF!</f>
        <v>#REF!</v>
      </c>
    </row>
    <row r="870" spans="1:8">
      <c r="A870" s="3" t="str">
        <f t="shared" si="51"/>
        <v>КОРПОРАЦИЯ ЗА ТЕХНОЛОГИИ И ИНОВАЦИИ АД</v>
      </c>
      <c r="B870" s="3" t="str">
        <f t="shared" si="52"/>
        <v>115086942</v>
      </c>
      <c r="C870" s="8">
        <f t="shared" si="53"/>
        <v>45747</v>
      </c>
      <c r="D870" s="3" t="s">
        <v>689</v>
      </c>
      <c r="E870" s="3">
        <v>14</v>
      </c>
      <c r="F870" s="3" t="s">
        <v>146</v>
      </c>
      <c r="H870" s="3" t="e">
        <f>#REF!</f>
        <v>#REF!</v>
      </c>
    </row>
    <row r="871" spans="1:8">
      <c r="A871" s="3" t="str">
        <f t="shared" si="51"/>
        <v>КОРПОРАЦИЯ ЗА ТЕХНОЛОГИИ И ИНОВАЦИИ АД</v>
      </c>
      <c r="B871" s="3" t="str">
        <f t="shared" si="52"/>
        <v>115086942</v>
      </c>
      <c r="C871" s="8">
        <f t="shared" si="53"/>
        <v>45747</v>
      </c>
      <c r="D871" s="3" t="s">
        <v>690</v>
      </c>
      <c r="E871" s="3">
        <v>14</v>
      </c>
      <c r="F871" s="3" t="s">
        <v>148</v>
      </c>
      <c r="H871" s="3" t="e">
        <f>#REF!</f>
        <v>#REF!</v>
      </c>
    </row>
    <row r="872" spans="1:8">
      <c r="A872" s="3" t="str">
        <f t="shared" si="51"/>
        <v>КОРПОРАЦИЯ ЗА ТЕХНОЛОГИИ И ИНОВАЦИИ АД</v>
      </c>
      <c r="B872" s="3" t="str">
        <f t="shared" si="52"/>
        <v>115086942</v>
      </c>
      <c r="C872" s="8">
        <f t="shared" si="53"/>
        <v>45747</v>
      </c>
      <c r="D872" s="3" t="s">
        <v>691</v>
      </c>
      <c r="E872" s="3">
        <v>14</v>
      </c>
      <c r="F872" s="3" t="s">
        <v>692</v>
      </c>
      <c r="H872" s="3" t="e">
        <f>#REF!</f>
        <v>#REF!</v>
      </c>
    </row>
    <row r="873" spans="1:8">
      <c r="A873" s="3" t="str">
        <f t="shared" si="51"/>
        <v>КОРПОРАЦИЯ ЗА ТЕХНОЛОГИИ И ИНОВАЦИИ АД</v>
      </c>
      <c r="B873" s="3" t="str">
        <f t="shared" si="52"/>
        <v>115086942</v>
      </c>
      <c r="C873" s="8">
        <f t="shared" si="53"/>
        <v>45747</v>
      </c>
      <c r="D873" s="3" t="s">
        <v>693</v>
      </c>
      <c r="E873" s="3">
        <v>14</v>
      </c>
      <c r="F873" s="3" t="s">
        <v>154</v>
      </c>
      <c r="H873" s="3" t="e">
        <f>#REF!</f>
        <v>#REF!</v>
      </c>
    </row>
    <row r="874" spans="1:8">
      <c r="A874" s="3" t="str">
        <f t="shared" si="51"/>
        <v>КОРПОРАЦИЯ ЗА ТЕХНОЛОГИИ И ИНОВАЦИИ АД</v>
      </c>
      <c r="B874" s="3" t="str">
        <f t="shared" si="52"/>
        <v>115086942</v>
      </c>
      <c r="C874" s="8">
        <f t="shared" si="53"/>
        <v>45747</v>
      </c>
      <c r="D874" s="3" t="s">
        <v>694</v>
      </c>
      <c r="E874" s="3">
        <v>14</v>
      </c>
      <c r="F874" s="3" t="s">
        <v>695</v>
      </c>
      <c r="H874" s="3" t="e">
        <f>#REF!</f>
        <v>#REF!</v>
      </c>
    </row>
    <row r="875" spans="1:8">
      <c r="A875" s="3" t="str">
        <f t="shared" si="51"/>
        <v>КОРПОРАЦИЯ ЗА ТЕХНОЛОГИИ И ИНОВАЦИИ АД</v>
      </c>
      <c r="B875" s="3" t="str">
        <f t="shared" si="52"/>
        <v>115086942</v>
      </c>
      <c r="C875" s="8">
        <f t="shared" si="53"/>
        <v>45747</v>
      </c>
      <c r="D875" s="3" t="s">
        <v>696</v>
      </c>
      <c r="E875" s="3">
        <v>14</v>
      </c>
      <c r="F875" s="3" t="s">
        <v>697</v>
      </c>
      <c r="H875" s="3" t="e">
        <f>#REF!</f>
        <v>#REF!</v>
      </c>
    </row>
    <row r="876" spans="1:8">
      <c r="A876" s="3" t="str">
        <f t="shared" si="51"/>
        <v>КОРПОРАЦИЯ ЗА ТЕХНОЛОГИИ И ИНОВАЦИИ АД</v>
      </c>
      <c r="B876" s="3" t="str">
        <f t="shared" si="52"/>
        <v>115086942</v>
      </c>
      <c r="C876" s="8">
        <f t="shared" si="53"/>
        <v>45747</v>
      </c>
      <c r="D876" s="3" t="s">
        <v>698</v>
      </c>
      <c r="E876" s="3">
        <v>14</v>
      </c>
      <c r="F876" s="3" t="s">
        <v>699</v>
      </c>
      <c r="H876" s="3" t="e">
        <f>#REF!</f>
        <v>#REF!</v>
      </c>
    </row>
    <row r="877" spans="1:8">
      <c r="A877" s="3" t="str">
        <f t="shared" si="51"/>
        <v>КОРПОРАЦИЯ ЗА ТЕХНОЛОГИИ И ИНОВАЦИИ АД</v>
      </c>
      <c r="B877" s="3" t="str">
        <f t="shared" si="52"/>
        <v>115086942</v>
      </c>
      <c r="C877" s="8">
        <f t="shared" si="53"/>
        <v>45747</v>
      </c>
      <c r="D877" s="3" t="s">
        <v>700</v>
      </c>
      <c r="E877" s="3">
        <v>14</v>
      </c>
      <c r="F877" s="3" t="s">
        <v>669</v>
      </c>
      <c r="H877" s="3" t="e">
        <f>#REF!</f>
        <v>#REF!</v>
      </c>
    </row>
    <row r="878" spans="1:8">
      <c r="A878" s="3" t="str">
        <f t="shared" si="51"/>
        <v>КОРПОРАЦИЯ ЗА ТЕХНОЛОГИИ И ИНОВАЦИИ АД</v>
      </c>
      <c r="B878" s="3" t="str">
        <f t="shared" si="52"/>
        <v>115086942</v>
      </c>
      <c r="C878" s="8">
        <f t="shared" si="53"/>
        <v>45747</v>
      </c>
      <c r="D878" s="3" t="s">
        <v>701</v>
      </c>
      <c r="E878" s="3">
        <v>14</v>
      </c>
      <c r="F878" s="3" t="s">
        <v>702</v>
      </c>
      <c r="H878" s="3" t="e">
        <f>#REF!</f>
        <v>#REF!</v>
      </c>
    </row>
    <row r="879" spans="1:8">
      <c r="A879" s="3" t="str">
        <f t="shared" si="51"/>
        <v>КОРПОРАЦИЯ ЗА ТЕХНОЛОГИИ И ИНОВАЦИИ АД</v>
      </c>
      <c r="B879" s="3" t="str">
        <f t="shared" si="52"/>
        <v>115086942</v>
      </c>
      <c r="C879" s="8">
        <f t="shared" si="53"/>
        <v>45747</v>
      </c>
      <c r="D879" s="3" t="s">
        <v>703</v>
      </c>
      <c r="E879" s="3">
        <v>14</v>
      </c>
      <c r="F879" s="3" t="s">
        <v>704</v>
      </c>
      <c r="H879" s="3" t="e">
        <f>#REF!</f>
        <v>#REF!</v>
      </c>
    </row>
    <row r="880" spans="1:8">
      <c r="A880" s="3" t="str">
        <f t="shared" si="51"/>
        <v>КОРПОРАЦИЯ ЗА ТЕХНОЛОГИИ И ИНОВАЦИИ АД</v>
      </c>
      <c r="B880" s="3" t="str">
        <f t="shared" si="52"/>
        <v>115086942</v>
      </c>
      <c r="C880" s="8">
        <f t="shared" si="53"/>
        <v>45747</v>
      </c>
      <c r="D880" s="3" t="s">
        <v>705</v>
      </c>
      <c r="E880" s="3">
        <v>14</v>
      </c>
      <c r="F880" s="3" t="s">
        <v>706</v>
      </c>
      <c r="H880" s="3" t="e">
        <f>#REF!</f>
        <v>#REF!</v>
      </c>
    </row>
    <row r="881" spans="1:8">
      <c r="A881" s="3" t="str">
        <f t="shared" si="51"/>
        <v>КОРПОРАЦИЯ ЗА ТЕХНОЛОГИИ И ИНОВАЦИИ АД</v>
      </c>
      <c r="B881" s="3" t="str">
        <f t="shared" si="52"/>
        <v>115086942</v>
      </c>
      <c r="C881" s="8">
        <f t="shared" si="53"/>
        <v>45747</v>
      </c>
      <c r="D881" s="3" t="s">
        <v>654</v>
      </c>
      <c r="E881" s="3">
        <v>15</v>
      </c>
      <c r="F881" s="3" t="s">
        <v>655</v>
      </c>
      <c r="H881" s="3" t="e">
        <f>#REF!</f>
        <v>#REF!</v>
      </c>
    </row>
    <row r="882" spans="1:8">
      <c r="A882" s="3" t="str">
        <f t="shared" si="51"/>
        <v>КОРПОРАЦИЯ ЗА ТЕХНОЛОГИИ И ИНОВАЦИИ АД</v>
      </c>
      <c r="B882" s="3" t="str">
        <f t="shared" si="52"/>
        <v>115086942</v>
      </c>
      <c r="C882" s="8">
        <f t="shared" si="53"/>
        <v>45747</v>
      </c>
      <c r="D882" s="3" t="s">
        <v>656</v>
      </c>
      <c r="E882" s="3">
        <v>15</v>
      </c>
      <c r="F882" s="3" t="s">
        <v>657</v>
      </c>
      <c r="H882" s="3" t="e">
        <f>#REF!</f>
        <v>#REF!</v>
      </c>
    </row>
    <row r="883" spans="1:8">
      <c r="A883" s="3" t="str">
        <f t="shared" si="51"/>
        <v>КОРПОРАЦИЯ ЗА ТЕХНОЛОГИИ И ИНОВАЦИИ АД</v>
      </c>
      <c r="B883" s="3" t="str">
        <f t="shared" si="52"/>
        <v>115086942</v>
      </c>
      <c r="C883" s="8">
        <f t="shared" si="53"/>
        <v>45747</v>
      </c>
      <c r="D883" s="3" t="s">
        <v>658</v>
      </c>
      <c r="E883" s="3">
        <v>15</v>
      </c>
      <c r="F883" s="3" t="s">
        <v>659</v>
      </c>
      <c r="H883" s="3" t="e">
        <f>#REF!</f>
        <v>#REF!</v>
      </c>
    </row>
    <row r="884" spans="1:8">
      <c r="A884" s="3" t="str">
        <f t="shared" si="51"/>
        <v>КОРПОРАЦИЯ ЗА ТЕХНОЛОГИИ И ИНОВАЦИИ АД</v>
      </c>
      <c r="B884" s="3" t="str">
        <f t="shared" si="52"/>
        <v>115086942</v>
      </c>
      <c r="C884" s="8">
        <f t="shared" si="53"/>
        <v>45747</v>
      </c>
      <c r="D884" s="3" t="s">
        <v>660</v>
      </c>
      <c r="E884" s="3">
        <v>15</v>
      </c>
      <c r="F884" s="3" t="s">
        <v>661</v>
      </c>
      <c r="H884" s="3" t="e">
        <f>#REF!</f>
        <v>#REF!</v>
      </c>
    </row>
    <row r="885" spans="1:8">
      <c r="A885" s="3" t="str">
        <f t="shared" si="51"/>
        <v>КОРПОРАЦИЯ ЗА ТЕХНОЛОГИИ И ИНОВАЦИИ АД</v>
      </c>
      <c r="B885" s="3" t="str">
        <f t="shared" si="52"/>
        <v>115086942</v>
      </c>
      <c r="C885" s="8">
        <f t="shared" si="53"/>
        <v>45747</v>
      </c>
      <c r="D885" s="3" t="s">
        <v>662</v>
      </c>
      <c r="E885" s="3">
        <v>15</v>
      </c>
      <c r="F885" s="3" t="s">
        <v>663</v>
      </c>
      <c r="H885" s="3" t="e">
        <f>#REF!</f>
        <v>#REF!</v>
      </c>
    </row>
    <row r="886" spans="1:8">
      <c r="A886" s="3" t="str">
        <f t="shared" si="51"/>
        <v>КОРПОРАЦИЯ ЗА ТЕХНОЛОГИИ И ИНОВАЦИИ АД</v>
      </c>
      <c r="B886" s="3" t="str">
        <f t="shared" si="52"/>
        <v>115086942</v>
      </c>
      <c r="C886" s="8">
        <f t="shared" si="53"/>
        <v>45747</v>
      </c>
      <c r="D886" s="3" t="s">
        <v>664</v>
      </c>
      <c r="E886" s="3">
        <v>15</v>
      </c>
      <c r="F886" s="3" t="s">
        <v>665</v>
      </c>
      <c r="H886" s="3" t="e">
        <f>#REF!</f>
        <v>#REF!</v>
      </c>
    </row>
    <row r="887" spans="1:8">
      <c r="A887" s="3" t="str">
        <f t="shared" si="51"/>
        <v>КОРПОРАЦИЯ ЗА ТЕХНОЛОГИИ И ИНОВАЦИИ АД</v>
      </c>
      <c r="B887" s="3" t="str">
        <f t="shared" si="52"/>
        <v>115086942</v>
      </c>
      <c r="C887" s="8">
        <f t="shared" si="53"/>
        <v>45747</v>
      </c>
      <c r="D887" s="3" t="s">
        <v>666</v>
      </c>
      <c r="E887" s="3">
        <v>15</v>
      </c>
      <c r="F887" s="3" t="s">
        <v>667</v>
      </c>
      <c r="H887" s="3" t="e">
        <f>#REF!</f>
        <v>#REF!</v>
      </c>
    </row>
    <row r="888" spans="1:8">
      <c r="A888" s="3" t="str">
        <f t="shared" si="51"/>
        <v>КОРПОРАЦИЯ ЗА ТЕХНОЛОГИИ И ИНОВАЦИИ АД</v>
      </c>
      <c r="B888" s="3" t="str">
        <f t="shared" si="52"/>
        <v>115086942</v>
      </c>
      <c r="C888" s="8">
        <f t="shared" si="53"/>
        <v>45747</v>
      </c>
      <c r="D888" s="3" t="s">
        <v>668</v>
      </c>
      <c r="E888" s="3">
        <v>15</v>
      </c>
      <c r="F888" s="3" t="s">
        <v>669</v>
      </c>
      <c r="H888" s="3" t="e">
        <f>#REF!</f>
        <v>#REF!</v>
      </c>
    </row>
    <row r="889" spans="1:8">
      <c r="A889" s="3" t="str">
        <f t="shared" si="51"/>
        <v>КОРПОРАЦИЯ ЗА ТЕХНОЛОГИИ И ИНОВАЦИИ АД</v>
      </c>
      <c r="B889" s="3" t="str">
        <f t="shared" si="52"/>
        <v>115086942</v>
      </c>
      <c r="C889" s="8">
        <f t="shared" si="53"/>
        <v>45747</v>
      </c>
      <c r="D889" s="3" t="s">
        <v>670</v>
      </c>
      <c r="E889" s="3">
        <v>15</v>
      </c>
      <c r="F889" s="3" t="s">
        <v>671</v>
      </c>
      <c r="H889" s="3" t="e">
        <f>#REF!</f>
        <v>#REF!</v>
      </c>
    </row>
    <row r="890" spans="1:8">
      <c r="A890" s="3" t="str">
        <f t="shared" si="51"/>
        <v>КОРПОРАЦИЯ ЗА ТЕХНОЛОГИИ И ИНОВАЦИИ АД</v>
      </c>
      <c r="B890" s="3" t="str">
        <f t="shared" si="52"/>
        <v>115086942</v>
      </c>
      <c r="C890" s="8">
        <f t="shared" si="53"/>
        <v>45747</v>
      </c>
      <c r="D890" s="3" t="s">
        <v>672</v>
      </c>
      <c r="E890" s="3">
        <v>15</v>
      </c>
      <c r="F890" s="3" t="s">
        <v>673</v>
      </c>
      <c r="H890" s="3" t="e">
        <f>#REF!</f>
        <v>#REF!</v>
      </c>
    </row>
    <row r="891" spans="1:8">
      <c r="A891" s="3" t="str">
        <f t="shared" si="51"/>
        <v>КОРПОРАЦИЯ ЗА ТЕХНОЛОГИИ И ИНОВАЦИИ АД</v>
      </c>
      <c r="B891" s="3" t="str">
        <f t="shared" si="52"/>
        <v>115086942</v>
      </c>
      <c r="C891" s="8">
        <f t="shared" si="53"/>
        <v>45747</v>
      </c>
      <c r="D891" s="3" t="s">
        <v>674</v>
      </c>
      <c r="E891" s="3">
        <v>15</v>
      </c>
      <c r="F891" s="3" t="s">
        <v>675</v>
      </c>
      <c r="H891" s="3" t="e">
        <f>#REF!</f>
        <v>#REF!</v>
      </c>
    </row>
    <row r="892" spans="1:8">
      <c r="A892" s="3" t="str">
        <f t="shared" si="51"/>
        <v>КОРПОРАЦИЯ ЗА ТЕХНОЛОГИИ И ИНОВАЦИИ АД</v>
      </c>
      <c r="B892" s="3" t="str">
        <f t="shared" si="52"/>
        <v>115086942</v>
      </c>
      <c r="C892" s="8">
        <f t="shared" si="53"/>
        <v>45747</v>
      </c>
      <c r="D892" s="3" t="s">
        <v>676</v>
      </c>
      <c r="E892" s="3">
        <v>15</v>
      </c>
      <c r="F892" s="3" t="s">
        <v>677</v>
      </c>
      <c r="H892" s="3" t="e">
        <f>#REF!</f>
        <v>#REF!</v>
      </c>
    </row>
    <row r="893" spans="1:8">
      <c r="A893" s="3" t="str">
        <f t="shared" si="51"/>
        <v>КОРПОРАЦИЯ ЗА ТЕХНОЛОГИИ И ИНОВАЦИИ АД</v>
      </c>
      <c r="B893" s="3" t="str">
        <f t="shared" si="52"/>
        <v>115086942</v>
      </c>
      <c r="C893" s="8">
        <f t="shared" si="53"/>
        <v>45747</v>
      </c>
      <c r="D893" s="3" t="s">
        <v>678</v>
      </c>
      <c r="E893" s="3">
        <v>15</v>
      </c>
      <c r="F893" s="3" t="s">
        <v>679</v>
      </c>
      <c r="H893" s="3" t="e">
        <f>#REF!</f>
        <v>#REF!</v>
      </c>
    </row>
    <row r="894" spans="1:8">
      <c r="A894" s="3" t="str">
        <f t="shared" si="51"/>
        <v>КОРПОРАЦИЯ ЗА ТЕХНОЛОГИИ И ИНОВАЦИИ АД</v>
      </c>
      <c r="B894" s="3" t="str">
        <f t="shared" si="52"/>
        <v>115086942</v>
      </c>
      <c r="C894" s="8">
        <f t="shared" si="53"/>
        <v>45747</v>
      </c>
      <c r="D894" s="3" t="s">
        <v>680</v>
      </c>
      <c r="E894" s="3">
        <v>15</v>
      </c>
      <c r="F894" s="3" t="s">
        <v>681</v>
      </c>
      <c r="H894" s="3" t="e">
        <f>#REF!</f>
        <v>#REF!</v>
      </c>
    </row>
    <row r="895" spans="1:8">
      <c r="A895" s="3" t="str">
        <f t="shared" si="51"/>
        <v>КОРПОРАЦИЯ ЗА ТЕХНОЛОГИИ И ИНОВАЦИИ АД</v>
      </c>
      <c r="B895" s="3" t="str">
        <f t="shared" si="52"/>
        <v>115086942</v>
      </c>
      <c r="C895" s="8">
        <f t="shared" si="53"/>
        <v>45747</v>
      </c>
      <c r="D895" s="3" t="s">
        <v>682</v>
      </c>
      <c r="E895" s="3">
        <v>15</v>
      </c>
      <c r="F895" s="3" t="s">
        <v>669</v>
      </c>
      <c r="H895" s="3" t="e">
        <f>#REF!</f>
        <v>#REF!</v>
      </c>
    </row>
    <row r="896" spans="1:8">
      <c r="A896" s="3" t="str">
        <f t="shared" si="51"/>
        <v>КОРПОРАЦИЯ ЗА ТЕХНОЛОГИИ И ИНОВАЦИИ АД</v>
      </c>
      <c r="B896" s="3" t="str">
        <f t="shared" si="52"/>
        <v>115086942</v>
      </c>
      <c r="C896" s="8">
        <f t="shared" si="53"/>
        <v>45747</v>
      </c>
      <c r="D896" s="3" t="s">
        <v>683</v>
      </c>
      <c r="E896" s="3">
        <v>15</v>
      </c>
      <c r="F896" s="3" t="s">
        <v>684</v>
      </c>
      <c r="H896" s="3" t="e">
        <f>#REF!</f>
        <v>#REF!</v>
      </c>
    </row>
    <row r="897" spans="1:8">
      <c r="A897" s="3" t="str">
        <f t="shared" si="51"/>
        <v>КОРПОРАЦИЯ ЗА ТЕХНОЛОГИИ И ИНОВАЦИИ АД</v>
      </c>
      <c r="B897" s="3" t="str">
        <f t="shared" si="52"/>
        <v>115086942</v>
      </c>
      <c r="C897" s="8">
        <f t="shared" si="53"/>
        <v>45747</v>
      </c>
      <c r="D897" s="3" t="s">
        <v>685</v>
      </c>
      <c r="E897" s="3">
        <v>15</v>
      </c>
      <c r="F897" s="3" t="s">
        <v>686</v>
      </c>
      <c r="H897" s="3" t="e">
        <f>#REF!</f>
        <v>#REF!</v>
      </c>
    </row>
    <row r="898" spans="1:8">
      <c r="A898" s="3" t="str">
        <f t="shared" si="51"/>
        <v>КОРПОРАЦИЯ ЗА ТЕХНОЛОГИИ И ИНОВАЦИИ АД</v>
      </c>
      <c r="B898" s="3" t="str">
        <f t="shared" si="52"/>
        <v>115086942</v>
      </c>
      <c r="C898" s="8">
        <f t="shared" si="53"/>
        <v>45747</v>
      </c>
      <c r="D898" s="3" t="s">
        <v>687</v>
      </c>
      <c r="E898" s="3">
        <v>15</v>
      </c>
      <c r="F898" s="3" t="s">
        <v>140</v>
      </c>
      <c r="H898" s="3" t="e">
        <f>#REF!</f>
        <v>#REF!</v>
      </c>
    </row>
    <row r="899" spans="1:8">
      <c r="A899" s="3" t="str">
        <f t="shared" si="51"/>
        <v>КОРПОРАЦИЯ ЗА ТЕХНОЛОГИИ И ИНОВАЦИИ АД</v>
      </c>
      <c r="B899" s="3" t="str">
        <f t="shared" si="52"/>
        <v>115086942</v>
      </c>
      <c r="C899" s="8">
        <f t="shared" si="53"/>
        <v>45747</v>
      </c>
      <c r="D899" s="3" t="s">
        <v>688</v>
      </c>
      <c r="E899" s="3">
        <v>15</v>
      </c>
      <c r="F899" s="3" t="s">
        <v>142</v>
      </c>
      <c r="H899" s="3" t="e">
        <f>#REF!</f>
        <v>#REF!</v>
      </c>
    </row>
    <row r="900" spans="1:8">
      <c r="A900" s="3" t="str">
        <f t="shared" si="51"/>
        <v>КОРПОРАЦИЯ ЗА ТЕХНОЛОГИИ И ИНОВАЦИИ АД</v>
      </c>
      <c r="B900" s="3" t="str">
        <f t="shared" si="52"/>
        <v>115086942</v>
      </c>
      <c r="C900" s="8">
        <f t="shared" si="53"/>
        <v>45747</v>
      </c>
      <c r="D900" s="3" t="s">
        <v>689</v>
      </c>
      <c r="E900" s="3">
        <v>15</v>
      </c>
      <c r="F900" s="3" t="s">
        <v>146</v>
      </c>
      <c r="H900" s="3" t="e">
        <f>#REF!</f>
        <v>#REF!</v>
      </c>
    </row>
    <row r="901" spans="1:8">
      <c r="A901" s="3" t="str">
        <f t="shared" si="51"/>
        <v>КОРПОРАЦИЯ ЗА ТЕХНОЛОГИИ И ИНОВАЦИИ АД</v>
      </c>
      <c r="B901" s="3" t="str">
        <f t="shared" si="52"/>
        <v>115086942</v>
      </c>
      <c r="C901" s="8">
        <f t="shared" si="53"/>
        <v>45747</v>
      </c>
      <c r="D901" s="3" t="s">
        <v>690</v>
      </c>
      <c r="E901" s="3">
        <v>15</v>
      </c>
      <c r="F901" s="3" t="s">
        <v>148</v>
      </c>
      <c r="H901" s="3" t="e">
        <f>#REF!</f>
        <v>#REF!</v>
      </c>
    </row>
    <row r="902" spans="1:8">
      <c r="A902" s="3" t="str">
        <f t="shared" si="51"/>
        <v>КОРПОРАЦИЯ ЗА ТЕХНОЛОГИИ И ИНОВАЦИИ АД</v>
      </c>
      <c r="B902" s="3" t="str">
        <f t="shared" si="52"/>
        <v>115086942</v>
      </c>
      <c r="C902" s="8">
        <f t="shared" si="53"/>
        <v>45747</v>
      </c>
      <c r="D902" s="3" t="s">
        <v>691</v>
      </c>
      <c r="E902" s="3">
        <v>15</v>
      </c>
      <c r="F902" s="3" t="s">
        <v>692</v>
      </c>
      <c r="H902" s="3" t="e">
        <f>#REF!</f>
        <v>#REF!</v>
      </c>
    </row>
    <row r="903" spans="1:8">
      <c r="A903" s="3" t="str">
        <f t="shared" si="51"/>
        <v>КОРПОРАЦИЯ ЗА ТЕХНОЛОГИИ И ИНОВАЦИИ АД</v>
      </c>
      <c r="B903" s="3" t="str">
        <f t="shared" si="52"/>
        <v>115086942</v>
      </c>
      <c r="C903" s="8">
        <f t="shared" si="53"/>
        <v>45747</v>
      </c>
      <c r="D903" s="3" t="s">
        <v>693</v>
      </c>
      <c r="E903" s="3">
        <v>15</v>
      </c>
      <c r="F903" s="3" t="s">
        <v>154</v>
      </c>
      <c r="H903" s="3" t="e">
        <f>#REF!</f>
        <v>#REF!</v>
      </c>
    </row>
    <row r="904" spans="1:8">
      <c r="A904" s="3" t="str">
        <f t="shared" si="51"/>
        <v>КОРПОРАЦИЯ ЗА ТЕХНОЛОГИИ И ИНОВАЦИИ АД</v>
      </c>
      <c r="B904" s="3" t="str">
        <f t="shared" si="52"/>
        <v>115086942</v>
      </c>
      <c r="C904" s="8">
        <f t="shared" si="53"/>
        <v>45747</v>
      </c>
      <c r="D904" s="3" t="s">
        <v>694</v>
      </c>
      <c r="E904" s="3">
        <v>15</v>
      </c>
      <c r="F904" s="3" t="s">
        <v>695</v>
      </c>
      <c r="H904" s="3" t="e">
        <f>#REF!</f>
        <v>#REF!</v>
      </c>
    </row>
    <row r="905" spans="1:8">
      <c r="A905" s="3" t="str">
        <f t="shared" si="51"/>
        <v>КОРПОРАЦИЯ ЗА ТЕХНОЛОГИИ И ИНОВАЦИИ АД</v>
      </c>
      <c r="B905" s="3" t="str">
        <f t="shared" si="52"/>
        <v>115086942</v>
      </c>
      <c r="C905" s="8">
        <f t="shared" si="53"/>
        <v>45747</v>
      </c>
      <c r="D905" s="3" t="s">
        <v>696</v>
      </c>
      <c r="E905" s="3">
        <v>15</v>
      </c>
      <c r="F905" s="3" t="s">
        <v>697</v>
      </c>
      <c r="H905" s="3" t="e">
        <f>#REF!</f>
        <v>#REF!</v>
      </c>
    </row>
    <row r="906" spans="1:8">
      <c r="A906" s="3" t="str">
        <f t="shared" si="51"/>
        <v>КОРПОРАЦИЯ ЗА ТЕХНОЛОГИИ И ИНОВАЦИИ АД</v>
      </c>
      <c r="B906" s="3" t="str">
        <f t="shared" si="52"/>
        <v>115086942</v>
      </c>
      <c r="C906" s="8">
        <f t="shared" si="53"/>
        <v>45747</v>
      </c>
      <c r="D906" s="3" t="s">
        <v>698</v>
      </c>
      <c r="E906" s="3">
        <v>15</v>
      </c>
      <c r="F906" s="3" t="s">
        <v>699</v>
      </c>
      <c r="H906" s="3" t="e">
        <f>#REF!</f>
        <v>#REF!</v>
      </c>
    </row>
    <row r="907" spans="1:8">
      <c r="A907" s="3" t="str">
        <f t="shared" si="51"/>
        <v>КОРПОРАЦИЯ ЗА ТЕХНОЛОГИИ И ИНОВАЦИИ АД</v>
      </c>
      <c r="B907" s="3" t="str">
        <f t="shared" si="52"/>
        <v>115086942</v>
      </c>
      <c r="C907" s="8">
        <f t="shared" si="53"/>
        <v>45747</v>
      </c>
      <c r="D907" s="3" t="s">
        <v>700</v>
      </c>
      <c r="E907" s="3">
        <v>15</v>
      </c>
      <c r="F907" s="3" t="s">
        <v>669</v>
      </c>
      <c r="H907" s="3" t="e">
        <f>#REF!</f>
        <v>#REF!</v>
      </c>
    </row>
    <row r="908" spans="1:8">
      <c r="A908" s="3" t="str">
        <f t="shared" si="51"/>
        <v>КОРПОРАЦИЯ ЗА ТЕХНОЛОГИИ И ИНОВАЦИИ АД</v>
      </c>
      <c r="B908" s="3" t="str">
        <f t="shared" si="52"/>
        <v>115086942</v>
      </c>
      <c r="C908" s="8">
        <f t="shared" si="53"/>
        <v>45747</v>
      </c>
      <c r="D908" s="3" t="s">
        <v>701</v>
      </c>
      <c r="E908" s="3">
        <v>15</v>
      </c>
      <c r="F908" s="3" t="s">
        <v>702</v>
      </c>
      <c r="H908" s="3" t="e">
        <f>#REF!</f>
        <v>#REF!</v>
      </c>
    </row>
    <row r="909" spans="1:8">
      <c r="A909" s="3" t="str">
        <f t="shared" si="51"/>
        <v>КОРПОРАЦИЯ ЗА ТЕХНОЛОГИИ И ИНОВАЦИИ АД</v>
      </c>
      <c r="B909" s="3" t="str">
        <f t="shared" si="52"/>
        <v>115086942</v>
      </c>
      <c r="C909" s="8">
        <f t="shared" si="53"/>
        <v>45747</v>
      </c>
      <c r="D909" s="3" t="s">
        <v>703</v>
      </c>
      <c r="E909" s="3">
        <v>15</v>
      </c>
      <c r="F909" s="3" t="s">
        <v>704</v>
      </c>
      <c r="H909" s="3" t="e">
        <f>#REF!</f>
        <v>#REF!</v>
      </c>
    </row>
    <row r="910" spans="1:8">
      <c r="A910" s="3" t="str">
        <f t="shared" si="51"/>
        <v>КОРПОРАЦИЯ ЗА ТЕХНОЛОГИИ И ИНОВАЦИИ АД</v>
      </c>
      <c r="B910" s="3" t="str">
        <f t="shared" si="52"/>
        <v>115086942</v>
      </c>
      <c r="C910" s="8">
        <f t="shared" si="53"/>
        <v>45747</v>
      </c>
      <c r="D910" s="3" t="s">
        <v>705</v>
      </c>
      <c r="E910" s="3">
        <v>15</v>
      </c>
      <c r="F910" s="3" t="s">
        <v>706</v>
      </c>
      <c r="H910" s="3" t="e">
        <f>#REF!</f>
        <v>#REF!</v>
      </c>
    </row>
    <row r="911" spans="1:8" s="2" customFormat="1">
      <c r="C911" s="6"/>
      <c r="F911" s="7" t="s">
        <v>707</v>
      </c>
    </row>
    <row r="912" spans="1:8">
      <c r="A912" s="3" t="str">
        <f t="shared" ref="A912:A975" si="54">pdeName</f>
        <v>КОРПОРАЦИЯ ЗА ТЕХНОЛОГИИ И ИНОВАЦИИ АД</v>
      </c>
      <c r="B912" s="3" t="str">
        <f t="shared" ref="B912:B975" si="55">pdeBulstat</f>
        <v>115086942</v>
      </c>
      <c r="C912" s="8">
        <f t="shared" ref="C912:C975" si="56">endDate</f>
        <v>45747</v>
      </c>
      <c r="D912" s="3" t="s">
        <v>708</v>
      </c>
      <c r="E912" s="3">
        <v>1</v>
      </c>
      <c r="F912" s="3" t="s">
        <v>709</v>
      </c>
      <c r="G912" s="3" t="s">
        <v>710</v>
      </c>
      <c r="H912" s="10" t="e">
        <f>#REF!</f>
        <v>#REF!</v>
      </c>
    </row>
    <row r="913" spans="1:8">
      <c r="A913" s="3" t="str">
        <f t="shared" si="54"/>
        <v>КОРПОРАЦИЯ ЗА ТЕХНОЛОГИИ И ИНОВАЦИИ АД</v>
      </c>
      <c r="B913" s="3" t="str">
        <f t="shared" si="55"/>
        <v>115086942</v>
      </c>
      <c r="C913" s="8">
        <f t="shared" si="56"/>
        <v>45747</v>
      </c>
      <c r="D913" s="3" t="s">
        <v>711</v>
      </c>
      <c r="E913" s="3">
        <v>1</v>
      </c>
      <c r="F913" s="3" t="s">
        <v>712</v>
      </c>
      <c r="G913" s="3" t="s">
        <v>710</v>
      </c>
      <c r="H913" s="10" t="e">
        <f>#REF!</f>
        <v>#REF!</v>
      </c>
    </row>
    <row r="914" spans="1:8">
      <c r="A914" s="3" t="str">
        <f t="shared" si="54"/>
        <v>КОРПОРАЦИЯ ЗА ТЕХНОЛОГИИ И ИНОВАЦИИ АД</v>
      </c>
      <c r="B914" s="3" t="str">
        <f t="shared" si="55"/>
        <v>115086942</v>
      </c>
      <c r="C914" s="8">
        <f t="shared" si="56"/>
        <v>45747</v>
      </c>
      <c r="D914" s="3" t="s">
        <v>713</v>
      </c>
      <c r="E914" s="3">
        <v>1</v>
      </c>
      <c r="F914" s="3" t="s">
        <v>714</v>
      </c>
      <c r="G914" s="3" t="s">
        <v>710</v>
      </c>
      <c r="H914" s="10" t="e">
        <f>#REF!</f>
        <v>#REF!</v>
      </c>
    </row>
    <row r="915" spans="1:8">
      <c r="A915" s="3" t="str">
        <f t="shared" si="54"/>
        <v>КОРПОРАЦИЯ ЗА ТЕХНОЛОГИИ И ИНОВАЦИИ АД</v>
      </c>
      <c r="B915" s="3" t="str">
        <f t="shared" si="55"/>
        <v>115086942</v>
      </c>
      <c r="C915" s="8">
        <f t="shared" si="56"/>
        <v>45747</v>
      </c>
      <c r="D915" s="3" t="s">
        <v>715</v>
      </c>
      <c r="E915" s="3">
        <v>1</v>
      </c>
      <c r="F915" s="3" t="s">
        <v>716</v>
      </c>
      <c r="G915" s="3" t="s">
        <v>710</v>
      </c>
      <c r="H915" s="10" t="e">
        <f>#REF!</f>
        <v>#REF!</v>
      </c>
    </row>
    <row r="916" spans="1:8">
      <c r="A916" s="3" t="str">
        <f t="shared" si="54"/>
        <v>КОРПОРАЦИЯ ЗА ТЕХНОЛОГИИ И ИНОВАЦИИ АД</v>
      </c>
      <c r="B916" s="3" t="str">
        <f t="shared" si="55"/>
        <v>115086942</v>
      </c>
      <c r="C916" s="8">
        <f t="shared" si="56"/>
        <v>45747</v>
      </c>
      <c r="D916" s="3" t="s">
        <v>717</v>
      </c>
      <c r="E916" s="3">
        <v>1</v>
      </c>
      <c r="F916" s="3" t="s">
        <v>718</v>
      </c>
      <c r="G916" s="3" t="s">
        <v>710</v>
      </c>
      <c r="H916" s="10" t="e">
        <f>#REF!</f>
        <v>#REF!</v>
      </c>
    </row>
    <row r="917" spans="1:8">
      <c r="A917" s="3" t="str">
        <f t="shared" si="54"/>
        <v>КОРПОРАЦИЯ ЗА ТЕХНОЛОГИИ И ИНОВАЦИИ АД</v>
      </c>
      <c r="B917" s="3" t="str">
        <f t="shared" si="55"/>
        <v>115086942</v>
      </c>
      <c r="C917" s="8">
        <f t="shared" si="56"/>
        <v>45747</v>
      </c>
      <c r="D917" s="3" t="s">
        <v>719</v>
      </c>
      <c r="E917" s="3">
        <v>1</v>
      </c>
      <c r="F917" s="3" t="s">
        <v>720</v>
      </c>
      <c r="G917" s="3" t="s">
        <v>710</v>
      </c>
      <c r="H917" s="10" t="e">
        <f>#REF!</f>
        <v>#REF!</v>
      </c>
    </row>
    <row r="918" spans="1:8">
      <c r="A918" s="3" t="str">
        <f t="shared" si="54"/>
        <v>КОРПОРАЦИЯ ЗА ТЕХНОЛОГИИ И ИНОВАЦИИ АД</v>
      </c>
      <c r="B918" s="3" t="str">
        <f t="shared" si="55"/>
        <v>115086942</v>
      </c>
      <c r="C918" s="8">
        <f t="shared" si="56"/>
        <v>45747</v>
      </c>
      <c r="D918" s="3" t="s">
        <v>721</v>
      </c>
      <c r="E918" s="3">
        <v>1</v>
      </c>
      <c r="F918" s="3" t="s">
        <v>722</v>
      </c>
      <c r="G918" s="3" t="s">
        <v>710</v>
      </c>
      <c r="H918" s="10" t="e">
        <f>#REF!</f>
        <v>#REF!</v>
      </c>
    </row>
    <row r="919" spans="1:8">
      <c r="A919" s="3" t="str">
        <f t="shared" si="54"/>
        <v>КОРПОРАЦИЯ ЗА ТЕХНОЛОГИИ И ИНОВАЦИИ АД</v>
      </c>
      <c r="B919" s="3" t="str">
        <f t="shared" si="55"/>
        <v>115086942</v>
      </c>
      <c r="C919" s="8">
        <f t="shared" si="56"/>
        <v>45747</v>
      </c>
      <c r="D919" s="3" t="s">
        <v>723</v>
      </c>
      <c r="E919" s="3">
        <v>1</v>
      </c>
      <c r="F919" s="3" t="s">
        <v>724</v>
      </c>
      <c r="G919" s="3" t="s">
        <v>710</v>
      </c>
      <c r="H919" s="10" t="e">
        <f>#REF!</f>
        <v>#REF!</v>
      </c>
    </row>
    <row r="920" spans="1:8">
      <c r="A920" s="3" t="str">
        <f t="shared" si="54"/>
        <v>КОРПОРАЦИЯ ЗА ТЕХНОЛОГИИ И ИНОВАЦИИ АД</v>
      </c>
      <c r="B920" s="3" t="str">
        <f t="shared" si="55"/>
        <v>115086942</v>
      </c>
      <c r="C920" s="8">
        <f t="shared" si="56"/>
        <v>45747</v>
      </c>
      <c r="D920" s="3" t="s">
        <v>725</v>
      </c>
      <c r="E920" s="3">
        <v>1</v>
      </c>
      <c r="F920" s="3" t="s">
        <v>718</v>
      </c>
      <c r="G920" s="3" t="s">
        <v>710</v>
      </c>
      <c r="H920" s="10" t="e">
        <f>#REF!</f>
        <v>#REF!</v>
      </c>
    </row>
    <row r="921" spans="1:8">
      <c r="A921" s="3" t="str">
        <f t="shared" si="54"/>
        <v>КОРПОРАЦИЯ ЗА ТЕХНОЛОГИИ И ИНОВАЦИИ АД</v>
      </c>
      <c r="B921" s="3" t="str">
        <f t="shared" si="55"/>
        <v>115086942</v>
      </c>
      <c r="C921" s="8">
        <f t="shared" si="56"/>
        <v>45747</v>
      </c>
      <c r="D921" s="3" t="s">
        <v>726</v>
      </c>
      <c r="E921" s="3">
        <v>1</v>
      </c>
      <c r="F921" s="3" t="s">
        <v>727</v>
      </c>
      <c r="G921" s="3" t="s">
        <v>710</v>
      </c>
      <c r="H921" s="10" t="e">
        <f>#REF!</f>
        <v>#REF!</v>
      </c>
    </row>
    <row r="922" spans="1:8">
      <c r="A922" s="3" t="str">
        <f t="shared" si="54"/>
        <v>КОРПОРАЦИЯ ЗА ТЕХНОЛОГИИ И ИНОВАЦИИ АД</v>
      </c>
      <c r="B922" s="3" t="str">
        <f t="shared" si="55"/>
        <v>115086942</v>
      </c>
      <c r="C922" s="8">
        <f t="shared" si="56"/>
        <v>45747</v>
      </c>
      <c r="D922" s="3" t="s">
        <v>728</v>
      </c>
      <c r="E922" s="3">
        <v>1</v>
      </c>
      <c r="F922" s="3" t="s">
        <v>729</v>
      </c>
      <c r="G922" s="3" t="s">
        <v>710</v>
      </c>
      <c r="H922" s="10" t="e">
        <f>#REF!</f>
        <v>#REF!</v>
      </c>
    </row>
    <row r="923" spans="1:8">
      <c r="A923" s="3" t="str">
        <f t="shared" si="54"/>
        <v>КОРПОРАЦИЯ ЗА ТЕХНОЛОГИИ И ИНОВАЦИИ АД</v>
      </c>
      <c r="B923" s="3" t="str">
        <f t="shared" si="55"/>
        <v>115086942</v>
      </c>
      <c r="C923" s="8">
        <f t="shared" si="56"/>
        <v>45747</v>
      </c>
      <c r="D923" s="3" t="s">
        <v>730</v>
      </c>
      <c r="E923" s="3">
        <v>1</v>
      </c>
      <c r="F923" s="3" t="s">
        <v>731</v>
      </c>
      <c r="G923" s="3" t="s">
        <v>710</v>
      </c>
      <c r="H923" s="10" t="e">
        <f>#REF!</f>
        <v>#REF!</v>
      </c>
    </row>
    <row r="924" spans="1:8">
      <c r="A924" s="3" t="str">
        <f t="shared" si="54"/>
        <v>КОРПОРАЦИЯ ЗА ТЕХНОЛОГИИ И ИНОВАЦИИ АД</v>
      </c>
      <c r="B924" s="3" t="str">
        <f t="shared" si="55"/>
        <v>115086942</v>
      </c>
      <c r="C924" s="8">
        <f t="shared" si="56"/>
        <v>45747</v>
      </c>
      <c r="D924" s="3" t="s">
        <v>732</v>
      </c>
      <c r="E924" s="3">
        <v>1</v>
      </c>
      <c r="F924" s="3" t="s">
        <v>733</v>
      </c>
      <c r="G924" s="3" t="s">
        <v>710</v>
      </c>
      <c r="H924" s="10" t="e">
        <f>#REF!</f>
        <v>#REF!</v>
      </c>
    </row>
    <row r="925" spans="1:8">
      <c r="A925" s="3" t="str">
        <f t="shared" si="54"/>
        <v>КОРПОРАЦИЯ ЗА ТЕХНОЛОГИИ И ИНОВАЦИИ АД</v>
      </c>
      <c r="B925" s="3" t="str">
        <f t="shared" si="55"/>
        <v>115086942</v>
      </c>
      <c r="C925" s="8">
        <f t="shared" si="56"/>
        <v>45747</v>
      </c>
      <c r="D925" s="3" t="s">
        <v>734</v>
      </c>
      <c r="E925" s="3">
        <v>1</v>
      </c>
      <c r="F925" s="3" t="s">
        <v>735</v>
      </c>
      <c r="G925" s="3" t="s">
        <v>710</v>
      </c>
      <c r="H925" s="10" t="e">
        <f>#REF!</f>
        <v>#REF!</v>
      </c>
    </row>
    <row r="926" spans="1:8">
      <c r="A926" s="3" t="str">
        <f t="shared" si="54"/>
        <v>КОРПОРАЦИЯ ЗА ТЕХНОЛОГИИ И ИНОВАЦИИ АД</v>
      </c>
      <c r="B926" s="3" t="str">
        <f t="shared" si="55"/>
        <v>115086942</v>
      </c>
      <c r="C926" s="8">
        <f t="shared" si="56"/>
        <v>45747</v>
      </c>
      <c r="D926" s="3" t="s">
        <v>736</v>
      </c>
      <c r="E926" s="3">
        <v>1</v>
      </c>
      <c r="F926" s="3" t="s">
        <v>737</v>
      </c>
      <c r="G926" s="3" t="s">
        <v>710</v>
      </c>
      <c r="H926" s="10" t="e">
        <f>#REF!</f>
        <v>#REF!</v>
      </c>
    </row>
    <row r="927" spans="1:8">
      <c r="A927" s="3" t="str">
        <f t="shared" si="54"/>
        <v>КОРПОРАЦИЯ ЗА ТЕХНОЛОГИИ И ИНОВАЦИИ АД</v>
      </c>
      <c r="B927" s="3" t="str">
        <f t="shared" si="55"/>
        <v>115086942</v>
      </c>
      <c r="C927" s="8">
        <f t="shared" si="56"/>
        <v>45747</v>
      </c>
      <c r="D927" s="3" t="s">
        <v>738</v>
      </c>
      <c r="E927" s="3">
        <v>1</v>
      </c>
      <c r="F927" s="3" t="s">
        <v>739</v>
      </c>
      <c r="G927" s="3" t="s">
        <v>710</v>
      </c>
      <c r="H927" s="10" t="e">
        <f>#REF!</f>
        <v>#REF!</v>
      </c>
    </row>
    <row r="928" spans="1:8">
      <c r="A928" s="3" t="str">
        <f t="shared" si="54"/>
        <v>КОРПОРАЦИЯ ЗА ТЕХНОЛОГИИ И ИНОВАЦИИ АД</v>
      </c>
      <c r="B928" s="3" t="str">
        <f t="shared" si="55"/>
        <v>115086942</v>
      </c>
      <c r="C928" s="8">
        <f t="shared" si="56"/>
        <v>45747</v>
      </c>
      <c r="D928" s="3" t="s">
        <v>740</v>
      </c>
      <c r="E928" s="3">
        <v>1</v>
      </c>
      <c r="F928" s="3" t="s">
        <v>741</v>
      </c>
      <c r="G928" s="3" t="s">
        <v>710</v>
      </c>
      <c r="H928" s="10" t="e">
        <f>#REF!</f>
        <v>#REF!</v>
      </c>
    </row>
    <row r="929" spans="1:8">
      <c r="A929" s="3" t="str">
        <f t="shared" si="54"/>
        <v>КОРПОРАЦИЯ ЗА ТЕХНОЛОГИИ И ИНОВАЦИИ АД</v>
      </c>
      <c r="B929" s="3" t="str">
        <f t="shared" si="55"/>
        <v>115086942</v>
      </c>
      <c r="C929" s="8">
        <f t="shared" si="56"/>
        <v>45747</v>
      </c>
      <c r="D929" s="3" t="s">
        <v>742</v>
      </c>
      <c r="E929" s="3">
        <v>1</v>
      </c>
      <c r="F929" s="3" t="s">
        <v>743</v>
      </c>
      <c r="G929" s="3" t="s">
        <v>710</v>
      </c>
      <c r="H929" s="10" t="e">
        <f>#REF!</f>
        <v>#REF!</v>
      </c>
    </row>
    <row r="930" spans="1:8">
      <c r="A930" s="3" t="str">
        <f t="shared" si="54"/>
        <v>КОРПОРАЦИЯ ЗА ТЕХНОЛОГИИ И ИНОВАЦИИ АД</v>
      </c>
      <c r="B930" s="3" t="str">
        <f t="shared" si="55"/>
        <v>115086942</v>
      </c>
      <c r="C930" s="8">
        <f t="shared" si="56"/>
        <v>45747</v>
      </c>
      <c r="D930" s="3" t="s">
        <v>744</v>
      </c>
      <c r="E930" s="3">
        <v>1</v>
      </c>
      <c r="F930" s="3" t="s">
        <v>745</v>
      </c>
      <c r="G930" s="3" t="s">
        <v>710</v>
      </c>
      <c r="H930" s="10" t="e">
        <f>#REF!</f>
        <v>#REF!</v>
      </c>
    </row>
    <row r="931" spans="1:8">
      <c r="A931" s="3" t="str">
        <f t="shared" si="54"/>
        <v>КОРПОРАЦИЯ ЗА ТЕХНОЛОГИИ И ИНОВАЦИИ АД</v>
      </c>
      <c r="B931" s="3" t="str">
        <f t="shared" si="55"/>
        <v>115086942</v>
      </c>
      <c r="C931" s="8">
        <f t="shared" si="56"/>
        <v>45747</v>
      </c>
      <c r="D931" s="3" t="s">
        <v>746</v>
      </c>
      <c r="E931" s="3">
        <v>1</v>
      </c>
      <c r="F931" s="3" t="s">
        <v>747</v>
      </c>
      <c r="G931" s="3" t="s">
        <v>710</v>
      </c>
      <c r="H931" s="10" t="e">
        <f>#REF!</f>
        <v>#REF!</v>
      </c>
    </row>
    <row r="932" spans="1:8">
      <c r="A932" s="3" t="str">
        <f t="shared" si="54"/>
        <v>КОРПОРАЦИЯ ЗА ТЕХНОЛОГИИ И ИНОВАЦИИ АД</v>
      </c>
      <c r="B932" s="3" t="str">
        <f t="shared" si="55"/>
        <v>115086942</v>
      </c>
      <c r="C932" s="8">
        <f t="shared" si="56"/>
        <v>45747</v>
      </c>
      <c r="D932" s="3" t="s">
        <v>748</v>
      </c>
      <c r="E932" s="3">
        <v>1</v>
      </c>
      <c r="F932" s="3" t="s">
        <v>749</v>
      </c>
      <c r="G932" s="3" t="s">
        <v>710</v>
      </c>
      <c r="H932" s="10" t="e">
        <f>#REF!</f>
        <v>#REF!</v>
      </c>
    </row>
    <row r="933" spans="1:8">
      <c r="A933" s="3" t="str">
        <f t="shared" si="54"/>
        <v>КОРПОРАЦИЯ ЗА ТЕХНОЛОГИИ И ИНОВАЦИИ АД</v>
      </c>
      <c r="B933" s="3" t="str">
        <f t="shared" si="55"/>
        <v>115086942</v>
      </c>
      <c r="C933" s="8">
        <f t="shared" si="56"/>
        <v>45747</v>
      </c>
      <c r="D933" s="3" t="s">
        <v>750</v>
      </c>
      <c r="E933" s="3">
        <v>1</v>
      </c>
      <c r="F933" s="3" t="s">
        <v>751</v>
      </c>
      <c r="G933" s="3" t="s">
        <v>710</v>
      </c>
      <c r="H933" s="10" t="e">
        <f>#REF!</f>
        <v>#REF!</v>
      </c>
    </row>
    <row r="934" spans="1:8">
      <c r="A934" s="3" t="str">
        <f t="shared" si="54"/>
        <v>КОРПОРАЦИЯ ЗА ТЕХНОЛОГИИ И ИНОВАЦИИ АД</v>
      </c>
      <c r="B934" s="3" t="str">
        <f t="shared" si="55"/>
        <v>115086942</v>
      </c>
      <c r="C934" s="8">
        <f t="shared" si="56"/>
        <v>45747</v>
      </c>
      <c r="D934" s="3" t="s">
        <v>752</v>
      </c>
      <c r="E934" s="3">
        <v>1</v>
      </c>
      <c r="F934" s="3" t="s">
        <v>753</v>
      </c>
      <c r="G934" s="3" t="s">
        <v>710</v>
      </c>
      <c r="H934" s="10" t="e">
        <f>#REF!</f>
        <v>#REF!</v>
      </c>
    </row>
    <row r="935" spans="1:8">
      <c r="A935" s="3" t="str">
        <f t="shared" si="54"/>
        <v>КОРПОРАЦИЯ ЗА ТЕХНОЛОГИИ И ИНОВАЦИИ АД</v>
      </c>
      <c r="B935" s="3" t="str">
        <f t="shared" si="55"/>
        <v>115086942</v>
      </c>
      <c r="C935" s="8">
        <f t="shared" si="56"/>
        <v>45747</v>
      </c>
      <c r="D935" s="3" t="s">
        <v>754</v>
      </c>
      <c r="E935" s="3">
        <v>1</v>
      </c>
      <c r="F935" s="3" t="s">
        <v>755</v>
      </c>
      <c r="G935" s="3" t="s">
        <v>710</v>
      </c>
      <c r="H935" s="10" t="e">
        <f>#REF!</f>
        <v>#REF!</v>
      </c>
    </row>
    <row r="936" spans="1:8">
      <c r="A936" s="3" t="str">
        <f t="shared" si="54"/>
        <v>КОРПОРАЦИЯ ЗА ТЕХНОЛОГИИ И ИНОВАЦИИ АД</v>
      </c>
      <c r="B936" s="3" t="str">
        <f t="shared" si="55"/>
        <v>115086942</v>
      </c>
      <c r="C936" s="8">
        <f t="shared" si="56"/>
        <v>45747</v>
      </c>
      <c r="D936" s="3" t="s">
        <v>756</v>
      </c>
      <c r="E936" s="3">
        <v>1</v>
      </c>
      <c r="F936" s="3" t="s">
        <v>757</v>
      </c>
      <c r="G936" s="3" t="s">
        <v>710</v>
      </c>
      <c r="H936" s="10" t="e">
        <f>#REF!</f>
        <v>#REF!</v>
      </c>
    </row>
    <row r="937" spans="1:8">
      <c r="A937" s="3" t="str">
        <f t="shared" si="54"/>
        <v>КОРПОРАЦИЯ ЗА ТЕХНОЛОГИИ И ИНОВАЦИИ АД</v>
      </c>
      <c r="B937" s="3" t="str">
        <f t="shared" si="55"/>
        <v>115086942</v>
      </c>
      <c r="C937" s="8">
        <f t="shared" si="56"/>
        <v>45747</v>
      </c>
      <c r="D937" s="3" t="s">
        <v>758</v>
      </c>
      <c r="E937" s="3">
        <v>1</v>
      </c>
      <c r="F937" s="3" t="s">
        <v>759</v>
      </c>
      <c r="G937" s="3" t="s">
        <v>710</v>
      </c>
      <c r="H937" s="10" t="e">
        <f>#REF!</f>
        <v>#REF!</v>
      </c>
    </row>
    <row r="938" spans="1:8">
      <c r="A938" s="3" t="str">
        <f t="shared" si="54"/>
        <v>КОРПОРАЦИЯ ЗА ТЕХНОЛОГИИ И ИНОВАЦИИ АД</v>
      </c>
      <c r="B938" s="3" t="str">
        <f t="shared" si="55"/>
        <v>115086942</v>
      </c>
      <c r="C938" s="8">
        <f t="shared" si="56"/>
        <v>45747</v>
      </c>
      <c r="D938" s="3" t="s">
        <v>760</v>
      </c>
      <c r="E938" s="3">
        <v>1</v>
      </c>
      <c r="F938" s="3" t="s">
        <v>761</v>
      </c>
      <c r="G938" s="3" t="s">
        <v>710</v>
      </c>
      <c r="H938" s="10" t="e">
        <f>#REF!</f>
        <v>#REF!</v>
      </c>
    </row>
    <row r="939" spans="1:8">
      <c r="A939" s="3" t="str">
        <f t="shared" si="54"/>
        <v>КОРПОРАЦИЯ ЗА ТЕХНОЛОГИИ И ИНОВАЦИИ АД</v>
      </c>
      <c r="B939" s="3" t="str">
        <f t="shared" si="55"/>
        <v>115086942</v>
      </c>
      <c r="C939" s="8">
        <f t="shared" si="56"/>
        <v>45747</v>
      </c>
      <c r="D939" s="3" t="s">
        <v>762</v>
      </c>
      <c r="E939" s="3">
        <v>1</v>
      </c>
      <c r="F939" s="3" t="s">
        <v>763</v>
      </c>
      <c r="G939" s="3" t="s">
        <v>710</v>
      </c>
      <c r="H939" s="10" t="e">
        <f>#REF!</f>
        <v>#REF!</v>
      </c>
    </row>
    <row r="940" spans="1:8">
      <c r="A940" s="3" t="str">
        <f t="shared" si="54"/>
        <v>КОРПОРАЦИЯ ЗА ТЕХНОЛОГИИ И ИНОВАЦИИ АД</v>
      </c>
      <c r="B940" s="3" t="str">
        <f t="shared" si="55"/>
        <v>115086942</v>
      </c>
      <c r="C940" s="8">
        <f t="shared" si="56"/>
        <v>45747</v>
      </c>
      <c r="D940" s="3" t="s">
        <v>764</v>
      </c>
      <c r="E940" s="3">
        <v>1</v>
      </c>
      <c r="F940" s="3" t="s">
        <v>765</v>
      </c>
      <c r="G940" s="3" t="s">
        <v>710</v>
      </c>
      <c r="H940" s="10" t="e">
        <f>#REF!</f>
        <v>#REF!</v>
      </c>
    </row>
    <row r="941" spans="1:8">
      <c r="A941" s="3" t="str">
        <f t="shared" si="54"/>
        <v>КОРПОРАЦИЯ ЗА ТЕХНОЛОГИИ И ИНОВАЦИИ АД</v>
      </c>
      <c r="B941" s="3" t="str">
        <f t="shared" si="55"/>
        <v>115086942</v>
      </c>
      <c r="C941" s="8">
        <f t="shared" si="56"/>
        <v>45747</v>
      </c>
      <c r="D941" s="3" t="s">
        <v>766</v>
      </c>
      <c r="E941" s="3">
        <v>1</v>
      </c>
      <c r="F941" s="3" t="s">
        <v>737</v>
      </c>
      <c r="G941" s="3" t="s">
        <v>710</v>
      </c>
      <c r="H941" s="10" t="e">
        <f>#REF!</f>
        <v>#REF!</v>
      </c>
    </row>
    <row r="942" spans="1:8">
      <c r="A942" s="3" t="str">
        <f t="shared" si="54"/>
        <v>КОРПОРАЦИЯ ЗА ТЕХНОЛОГИИ И ИНОВАЦИИ АД</v>
      </c>
      <c r="B942" s="3" t="str">
        <f t="shared" si="55"/>
        <v>115086942</v>
      </c>
      <c r="C942" s="8">
        <f t="shared" si="56"/>
        <v>45747</v>
      </c>
      <c r="D942" s="3" t="s">
        <v>767</v>
      </c>
      <c r="E942" s="3">
        <v>1</v>
      </c>
      <c r="F942" s="3" t="s">
        <v>768</v>
      </c>
      <c r="G942" s="3" t="s">
        <v>710</v>
      </c>
      <c r="H942" s="10" t="e">
        <f>#REF!</f>
        <v>#REF!</v>
      </c>
    </row>
    <row r="943" spans="1:8">
      <c r="A943" s="3" t="str">
        <f t="shared" si="54"/>
        <v>КОРПОРАЦИЯ ЗА ТЕХНОЛОГИИ И ИНОВАЦИИ АД</v>
      </c>
      <c r="B943" s="3" t="str">
        <f t="shared" si="55"/>
        <v>115086942</v>
      </c>
      <c r="C943" s="8">
        <f t="shared" si="56"/>
        <v>45747</v>
      </c>
      <c r="D943" s="3" t="s">
        <v>769</v>
      </c>
      <c r="E943" s="3">
        <v>1</v>
      </c>
      <c r="F943" s="3" t="s">
        <v>770</v>
      </c>
      <c r="G943" s="3" t="s">
        <v>710</v>
      </c>
      <c r="H943" s="10" t="e">
        <f>#REF!</f>
        <v>#REF!</v>
      </c>
    </row>
    <row r="944" spans="1:8">
      <c r="A944" s="3" t="str">
        <f t="shared" si="54"/>
        <v>КОРПОРАЦИЯ ЗА ТЕХНОЛОГИИ И ИНОВАЦИИ АД</v>
      </c>
      <c r="B944" s="3" t="str">
        <f t="shared" si="55"/>
        <v>115086942</v>
      </c>
      <c r="C944" s="8">
        <f t="shared" si="56"/>
        <v>45747</v>
      </c>
      <c r="D944" s="3" t="s">
        <v>708</v>
      </c>
      <c r="E944" s="3">
        <v>2</v>
      </c>
      <c r="F944" s="3" t="s">
        <v>709</v>
      </c>
      <c r="G944" s="3" t="s">
        <v>710</v>
      </c>
      <c r="H944" s="10" t="e">
        <f>#REF!</f>
        <v>#REF!</v>
      </c>
    </row>
    <row r="945" spans="1:8">
      <c r="A945" s="3" t="str">
        <f t="shared" si="54"/>
        <v>КОРПОРАЦИЯ ЗА ТЕХНОЛОГИИ И ИНОВАЦИИ АД</v>
      </c>
      <c r="B945" s="3" t="str">
        <f t="shared" si="55"/>
        <v>115086942</v>
      </c>
      <c r="C945" s="8">
        <f t="shared" si="56"/>
        <v>45747</v>
      </c>
      <c r="D945" s="3" t="s">
        <v>711</v>
      </c>
      <c r="E945" s="3">
        <v>2</v>
      </c>
      <c r="F945" s="3" t="s">
        <v>712</v>
      </c>
      <c r="G945" s="3" t="s">
        <v>710</v>
      </c>
      <c r="H945" s="10" t="e">
        <f>#REF!</f>
        <v>#REF!</v>
      </c>
    </row>
    <row r="946" spans="1:8">
      <c r="A946" s="3" t="str">
        <f t="shared" si="54"/>
        <v>КОРПОРАЦИЯ ЗА ТЕХНОЛОГИИ И ИНОВАЦИИ АД</v>
      </c>
      <c r="B946" s="3" t="str">
        <f t="shared" si="55"/>
        <v>115086942</v>
      </c>
      <c r="C946" s="8">
        <f t="shared" si="56"/>
        <v>45747</v>
      </c>
      <c r="D946" s="3" t="s">
        <v>713</v>
      </c>
      <c r="E946" s="3">
        <v>2</v>
      </c>
      <c r="F946" s="3" t="s">
        <v>714</v>
      </c>
      <c r="G946" s="3" t="s">
        <v>710</v>
      </c>
      <c r="H946" s="10" t="e">
        <f>#REF!</f>
        <v>#REF!</v>
      </c>
    </row>
    <row r="947" spans="1:8">
      <c r="A947" s="3" t="str">
        <f t="shared" si="54"/>
        <v>КОРПОРАЦИЯ ЗА ТЕХНОЛОГИИ И ИНОВАЦИИ АД</v>
      </c>
      <c r="B947" s="3" t="str">
        <f t="shared" si="55"/>
        <v>115086942</v>
      </c>
      <c r="C947" s="8">
        <f t="shared" si="56"/>
        <v>45747</v>
      </c>
      <c r="D947" s="3" t="s">
        <v>715</v>
      </c>
      <c r="E947" s="3">
        <v>2</v>
      </c>
      <c r="F947" s="3" t="s">
        <v>716</v>
      </c>
      <c r="G947" s="3" t="s">
        <v>710</v>
      </c>
      <c r="H947" s="10" t="e">
        <f>#REF!</f>
        <v>#REF!</v>
      </c>
    </row>
    <row r="948" spans="1:8">
      <c r="A948" s="3" t="str">
        <f t="shared" si="54"/>
        <v>КОРПОРАЦИЯ ЗА ТЕХНОЛОГИИ И ИНОВАЦИИ АД</v>
      </c>
      <c r="B948" s="3" t="str">
        <f t="shared" si="55"/>
        <v>115086942</v>
      </c>
      <c r="C948" s="8">
        <f t="shared" si="56"/>
        <v>45747</v>
      </c>
      <c r="D948" s="3" t="s">
        <v>717</v>
      </c>
      <c r="E948" s="3">
        <v>2</v>
      </c>
      <c r="F948" s="3" t="s">
        <v>718</v>
      </c>
      <c r="G948" s="3" t="s">
        <v>710</v>
      </c>
      <c r="H948" s="10" t="e">
        <f>#REF!</f>
        <v>#REF!</v>
      </c>
    </row>
    <row r="949" spans="1:8">
      <c r="A949" s="3" t="str">
        <f t="shared" si="54"/>
        <v>КОРПОРАЦИЯ ЗА ТЕХНОЛОГИИ И ИНОВАЦИИ АД</v>
      </c>
      <c r="B949" s="3" t="str">
        <f t="shared" si="55"/>
        <v>115086942</v>
      </c>
      <c r="C949" s="8">
        <f t="shared" si="56"/>
        <v>45747</v>
      </c>
      <c r="D949" s="3" t="s">
        <v>719</v>
      </c>
      <c r="E949" s="3">
        <v>2</v>
      </c>
      <c r="F949" s="3" t="s">
        <v>720</v>
      </c>
      <c r="G949" s="3" t="s">
        <v>710</v>
      </c>
      <c r="H949" s="10" t="e">
        <f>#REF!</f>
        <v>#REF!</v>
      </c>
    </row>
    <row r="950" spans="1:8">
      <c r="A950" s="3" t="str">
        <f t="shared" si="54"/>
        <v>КОРПОРАЦИЯ ЗА ТЕХНОЛОГИИ И ИНОВАЦИИ АД</v>
      </c>
      <c r="B950" s="3" t="str">
        <f t="shared" si="55"/>
        <v>115086942</v>
      </c>
      <c r="C950" s="8">
        <f t="shared" si="56"/>
        <v>45747</v>
      </c>
      <c r="D950" s="3" t="s">
        <v>721</v>
      </c>
      <c r="E950" s="3">
        <v>2</v>
      </c>
      <c r="F950" s="3" t="s">
        <v>722</v>
      </c>
      <c r="G950" s="3" t="s">
        <v>710</v>
      </c>
      <c r="H950" s="10" t="e">
        <f>#REF!</f>
        <v>#REF!</v>
      </c>
    </row>
    <row r="951" spans="1:8">
      <c r="A951" s="3" t="str">
        <f t="shared" si="54"/>
        <v>КОРПОРАЦИЯ ЗА ТЕХНОЛОГИИ И ИНОВАЦИИ АД</v>
      </c>
      <c r="B951" s="3" t="str">
        <f t="shared" si="55"/>
        <v>115086942</v>
      </c>
      <c r="C951" s="8">
        <f t="shared" si="56"/>
        <v>45747</v>
      </c>
      <c r="D951" s="3" t="s">
        <v>723</v>
      </c>
      <c r="E951" s="3">
        <v>2</v>
      </c>
      <c r="F951" s="3" t="s">
        <v>724</v>
      </c>
      <c r="G951" s="3" t="s">
        <v>710</v>
      </c>
      <c r="H951" s="10" t="e">
        <f>#REF!</f>
        <v>#REF!</v>
      </c>
    </row>
    <row r="952" spans="1:8">
      <c r="A952" s="3" t="str">
        <f t="shared" si="54"/>
        <v>КОРПОРАЦИЯ ЗА ТЕХНОЛОГИИ И ИНОВАЦИИ АД</v>
      </c>
      <c r="B952" s="3" t="str">
        <f t="shared" si="55"/>
        <v>115086942</v>
      </c>
      <c r="C952" s="8">
        <f t="shared" si="56"/>
        <v>45747</v>
      </c>
      <c r="D952" s="3" t="s">
        <v>725</v>
      </c>
      <c r="E952" s="3">
        <v>2</v>
      </c>
      <c r="F952" s="3" t="s">
        <v>718</v>
      </c>
      <c r="G952" s="3" t="s">
        <v>710</v>
      </c>
      <c r="H952" s="10" t="e">
        <f>#REF!</f>
        <v>#REF!</v>
      </c>
    </row>
    <row r="953" spans="1:8">
      <c r="A953" s="3" t="str">
        <f t="shared" si="54"/>
        <v>КОРПОРАЦИЯ ЗА ТЕХНОЛОГИИ И ИНОВАЦИИ АД</v>
      </c>
      <c r="B953" s="3" t="str">
        <f t="shared" si="55"/>
        <v>115086942</v>
      </c>
      <c r="C953" s="8">
        <f t="shared" si="56"/>
        <v>45747</v>
      </c>
      <c r="D953" s="3" t="s">
        <v>726</v>
      </c>
      <c r="E953" s="3">
        <v>2</v>
      </c>
      <c r="F953" s="3" t="s">
        <v>727</v>
      </c>
      <c r="G953" s="3" t="s">
        <v>710</v>
      </c>
      <c r="H953" s="10" t="e">
        <f>#REF!</f>
        <v>#REF!</v>
      </c>
    </row>
    <row r="954" spans="1:8">
      <c r="A954" s="3" t="str">
        <f t="shared" si="54"/>
        <v>КОРПОРАЦИЯ ЗА ТЕХНОЛОГИИ И ИНОВАЦИИ АД</v>
      </c>
      <c r="B954" s="3" t="str">
        <f t="shared" si="55"/>
        <v>115086942</v>
      </c>
      <c r="C954" s="8">
        <f t="shared" si="56"/>
        <v>45747</v>
      </c>
      <c r="D954" s="3" t="s">
        <v>728</v>
      </c>
      <c r="E954" s="3">
        <v>2</v>
      </c>
      <c r="F954" s="3" t="s">
        <v>729</v>
      </c>
      <c r="G954" s="3" t="s">
        <v>710</v>
      </c>
      <c r="H954" s="10" t="e">
        <f>#REF!</f>
        <v>#REF!</v>
      </c>
    </row>
    <row r="955" spans="1:8">
      <c r="A955" s="3" t="str">
        <f t="shared" si="54"/>
        <v>КОРПОРАЦИЯ ЗА ТЕХНОЛОГИИ И ИНОВАЦИИ АД</v>
      </c>
      <c r="B955" s="3" t="str">
        <f t="shared" si="55"/>
        <v>115086942</v>
      </c>
      <c r="C955" s="8">
        <f t="shared" si="56"/>
        <v>45747</v>
      </c>
      <c r="D955" s="3" t="s">
        <v>730</v>
      </c>
      <c r="E955" s="3">
        <v>2</v>
      </c>
      <c r="F955" s="3" t="s">
        <v>731</v>
      </c>
      <c r="G955" s="3" t="s">
        <v>710</v>
      </c>
      <c r="H955" s="10" t="e">
        <f>#REF!</f>
        <v>#REF!</v>
      </c>
    </row>
    <row r="956" spans="1:8">
      <c r="A956" s="3" t="str">
        <f t="shared" si="54"/>
        <v>КОРПОРАЦИЯ ЗА ТЕХНОЛОГИИ И ИНОВАЦИИ АД</v>
      </c>
      <c r="B956" s="3" t="str">
        <f t="shared" si="55"/>
        <v>115086942</v>
      </c>
      <c r="C956" s="8">
        <f t="shared" si="56"/>
        <v>45747</v>
      </c>
      <c r="D956" s="3" t="s">
        <v>732</v>
      </c>
      <c r="E956" s="3">
        <v>2</v>
      </c>
      <c r="F956" s="3" t="s">
        <v>733</v>
      </c>
      <c r="G956" s="3" t="s">
        <v>710</v>
      </c>
      <c r="H956" s="10" t="e">
        <f>#REF!</f>
        <v>#REF!</v>
      </c>
    </row>
    <row r="957" spans="1:8">
      <c r="A957" s="3" t="str">
        <f t="shared" si="54"/>
        <v>КОРПОРАЦИЯ ЗА ТЕХНОЛОГИИ И ИНОВАЦИИ АД</v>
      </c>
      <c r="B957" s="3" t="str">
        <f t="shared" si="55"/>
        <v>115086942</v>
      </c>
      <c r="C957" s="8">
        <f t="shared" si="56"/>
        <v>45747</v>
      </c>
      <c r="D957" s="3" t="s">
        <v>734</v>
      </c>
      <c r="E957" s="3">
        <v>2</v>
      </c>
      <c r="F957" s="3" t="s">
        <v>735</v>
      </c>
      <c r="G957" s="3" t="s">
        <v>710</v>
      </c>
      <c r="H957" s="10" t="e">
        <f>#REF!</f>
        <v>#REF!</v>
      </c>
    </row>
    <row r="958" spans="1:8">
      <c r="A958" s="3" t="str">
        <f t="shared" si="54"/>
        <v>КОРПОРАЦИЯ ЗА ТЕХНОЛОГИИ И ИНОВАЦИИ АД</v>
      </c>
      <c r="B958" s="3" t="str">
        <f t="shared" si="55"/>
        <v>115086942</v>
      </c>
      <c r="C958" s="8">
        <f t="shared" si="56"/>
        <v>45747</v>
      </c>
      <c r="D958" s="3" t="s">
        <v>736</v>
      </c>
      <c r="E958" s="3">
        <v>2</v>
      </c>
      <c r="F958" s="3" t="s">
        <v>737</v>
      </c>
      <c r="G958" s="3" t="s">
        <v>710</v>
      </c>
      <c r="H958" s="10" t="e">
        <f>#REF!</f>
        <v>#REF!</v>
      </c>
    </row>
    <row r="959" spans="1:8">
      <c r="A959" s="3" t="str">
        <f t="shared" si="54"/>
        <v>КОРПОРАЦИЯ ЗА ТЕХНОЛОГИИ И ИНОВАЦИИ АД</v>
      </c>
      <c r="B959" s="3" t="str">
        <f t="shared" si="55"/>
        <v>115086942</v>
      </c>
      <c r="C959" s="8">
        <f t="shared" si="56"/>
        <v>45747</v>
      </c>
      <c r="D959" s="3" t="s">
        <v>738</v>
      </c>
      <c r="E959" s="3">
        <v>2</v>
      </c>
      <c r="F959" s="3" t="s">
        <v>739</v>
      </c>
      <c r="G959" s="3" t="s">
        <v>710</v>
      </c>
      <c r="H959" s="10" t="e">
        <f>#REF!</f>
        <v>#REF!</v>
      </c>
    </row>
    <row r="960" spans="1:8">
      <c r="A960" s="3" t="str">
        <f t="shared" si="54"/>
        <v>КОРПОРАЦИЯ ЗА ТЕХНОЛОГИИ И ИНОВАЦИИ АД</v>
      </c>
      <c r="B960" s="3" t="str">
        <f t="shared" si="55"/>
        <v>115086942</v>
      </c>
      <c r="C960" s="8">
        <f t="shared" si="56"/>
        <v>45747</v>
      </c>
      <c r="D960" s="3" t="s">
        <v>740</v>
      </c>
      <c r="E960" s="3">
        <v>2</v>
      </c>
      <c r="F960" s="3" t="s">
        <v>741</v>
      </c>
      <c r="G960" s="3" t="s">
        <v>710</v>
      </c>
      <c r="H960" s="10" t="e">
        <f>#REF!</f>
        <v>#REF!</v>
      </c>
    </row>
    <row r="961" spans="1:8">
      <c r="A961" s="3" t="str">
        <f t="shared" si="54"/>
        <v>КОРПОРАЦИЯ ЗА ТЕХНОЛОГИИ И ИНОВАЦИИ АД</v>
      </c>
      <c r="B961" s="3" t="str">
        <f t="shared" si="55"/>
        <v>115086942</v>
      </c>
      <c r="C961" s="8">
        <f t="shared" si="56"/>
        <v>45747</v>
      </c>
      <c r="D961" s="3" t="s">
        <v>742</v>
      </c>
      <c r="E961" s="3">
        <v>2</v>
      </c>
      <c r="F961" s="3" t="s">
        <v>743</v>
      </c>
      <c r="G961" s="3" t="s">
        <v>710</v>
      </c>
      <c r="H961" s="10" t="e">
        <f>#REF!</f>
        <v>#REF!</v>
      </c>
    </row>
    <row r="962" spans="1:8">
      <c r="A962" s="3" t="str">
        <f t="shared" si="54"/>
        <v>КОРПОРАЦИЯ ЗА ТЕХНОЛОГИИ И ИНОВАЦИИ АД</v>
      </c>
      <c r="B962" s="3" t="str">
        <f t="shared" si="55"/>
        <v>115086942</v>
      </c>
      <c r="C962" s="8">
        <f t="shared" si="56"/>
        <v>45747</v>
      </c>
      <c r="D962" s="3" t="s">
        <v>744</v>
      </c>
      <c r="E962" s="3">
        <v>2</v>
      </c>
      <c r="F962" s="3" t="s">
        <v>745</v>
      </c>
      <c r="G962" s="3" t="s">
        <v>710</v>
      </c>
      <c r="H962" s="10" t="e">
        <f>#REF!</f>
        <v>#REF!</v>
      </c>
    </row>
    <row r="963" spans="1:8">
      <c r="A963" s="3" t="str">
        <f t="shared" si="54"/>
        <v>КОРПОРАЦИЯ ЗА ТЕХНОЛОГИИ И ИНОВАЦИИ АД</v>
      </c>
      <c r="B963" s="3" t="str">
        <f t="shared" si="55"/>
        <v>115086942</v>
      </c>
      <c r="C963" s="8">
        <f t="shared" si="56"/>
        <v>45747</v>
      </c>
      <c r="D963" s="3" t="s">
        <v>746</v>
      </c>
      <c r="E963" s="3">
        <v>2</v>
      </c>
      <c r="F963" s="3" t="s">
        <v>747</v>
      </c>
      <c r="G963" s="3" t="s">
        <v>710</v>
      </c>
      <c r="H963" s="10" t="e">
        <f>#REF!</f>
        <v>#REF!</v>
      </c>
    </row>
    <row r="964" spans="1:8">
      <c r="A964" s="3" t="str">
        <f t="shared" si="54"/>
        <v>КОРПОРАЦИЯ ЗА ТЕХНОЛОГИИ И ИНОВАЦИИ АД</v>
      </c>
      <c r="B964" s="3" t="str">
        <f t="shared" si="55"/>
        <v>115086942</v>
      </c>
      <c r="C964" s="8">
        <f t="shared" si="56"/>
        <v>45747</v>
      </c>
      <c r="D964" s="3" t="s">
        <v>748</v>
      </c>
      <c r="E964" s="3">
        <v>2</v>
      </c>
      <c r="F964" s="3" t="s">
        <v>749</v>
      </c>
      <c r="G964" s="3" t="s">
        <v>710</v>
      </c>
      <c r="H964" s="10" t="e">
        <f>#REF!</f>
        <v>#REF!</v>
      </c>
    </row>
    <row r="965" spans="1:8">
      <c r="A965" s="3" t="str">
        <f t="shared" si="54"/>
        <v>КОРПОРАЦИЯ ЗА ТЕХНОЛОГИИ И ИНОВАЦИИ АД</v>
      </c>
      <c r="B965" s="3" t="str">
        <f t="shared" si="55"/>
        <v>115086942</v>
      </c>
      <c r="C965" s="8">
        <f t="shared" si="56"/>
        <v>45747</v>
      </c>
      <c r="D965" s="3" t="s">
        <v>750</v>
      </c>
      <c r="E965" s="3">
        <v>2</v>
      </c>
      <c r="F965" s="3" t="s">
        <v>751</v>
      </c>
      <c r="G965" s="3" t="s">
        <v>710</v>
      </c>
      <c r="H965" s="10" t="e">
        <f>#REF!</f>
        <v>#REF!</v>
      </c>
    </row>
    <row r="966" spans="1:8">
      <c r="A966" s="3" t="str">
        <f t="shared" si="54"/>
        <v>КОРПОРАЦИЯ ЗА ТЕХНОЛОГИИ И ИНОВАЦИИ АД</v>
      </c>
      <c r="B966" s="3" t="str">
        <f t="shared" si="55"/>
        <v>115086942</v>
      </c>
      <c r="C966" s="8">
        <f t="shared" si="56"/>
        <v>45747</v>
      </c>
      <c r="D966" s="3" t="s">
        <v>752</v>
      </c>
      <c r="E966" s="3">
        <v>2</v>
      </c>
      <c r="F966" s="3" t="s">
        <v>753</v>
      </c>
      <c r="G966" s="3" t="s">
        <v>710</v>
      </c>
      <c r="H966" s="10" t="e">
        <f>#REF!</f>
        <v>#REF!</v>
      </c>
    </row>
    <row r="967" spans="1:8">
      <c r="A967" s="3" t="str">
        <f t="shared" si="54"/>
        <v>КОРПОРАЦИЯ ЗА ТЕХНОЛОГИИ И ИНОВАЦИИ АД</v>
      </c>
      <c r="B967" s="3" t="str">
        <f t="shared" si="55"/>
        <v>115086942</v>
      </c>
      <c r="C967" s="8">
        <f t="shared" si="56"/>
        <v>45747</v>
      </c>
      <c r="D967" s="3" t="s">
        <v>754</v>
      </c>
      <c r="E967" s="3">
        <v>2</v>
      </c>
      <c r="F967" s="3" t="s">
        <v>755</v>
      </c>
      <c r="G967" s="3" t="s">
        <v>710</v>
      </c>
      <c r="H967" s="10" t="e">
        <f>#REF!</f>
        <v>#REF!</v>
      </c>
    </row>
    <row r="968" spans="1:8">
      <c r="A968" s="3" t="str">
        <f t="shared" si="54"/>
        <v>КОРПОРАЦИЯ ЗА ТЕХНОЛОГИИ И ИНОВАЦИИ АД</v>
      </c>
      <c r="B968" s="3" t="str">
        <f t="shared" si="55"/>
        <v>115086942</v>
      </c>
      <c r="C968" s="8">
        <f t="shared" si="56"/>
        <v>45747</v>
      </c>
      <c r="D968" s="3" t="s">
        <v>756</v>
      </c>
      <c r="E968" s="3">
        <v>2</v>
      </c>
      <c r="F968" s="3" t="s">
        <v>757</v>
      </c>
      <c r="G968" s="3" t="s">
        <v>710</v>
      </c>
      <c r="H968" s="10" t="e">
        <f>#REF!</f>
        <v>#REF!</v>
      </c>
    </row>
    <row r="969" spans="1:8">
      <c r="A969" s="3" t="str">
        <f t="shared" si="54"/>
        <v>КОРПОРАЦИЯ ЗА ТЕХНОЛОГИИ И ИНОВАЦИИ АД</v>
      </c>
      <c r="B969" s="3" t="str">
        <f t="shared" si="55"/>
        <v>115086942</v>
      </c>
      <c r="C969" s="8">
        <f t="shared" si="56"/>
        <v>45747</v>
      </c>
      <c r="D969" s="3" t="s">
        <v>758</v>
      </c>
      <c r="E969" s="3">
        <v>2</v>
      </c>
      <c r="F969" s="3" t="s">
        <v>759</v>
      </c>
      <c r="G969" s="3" t="s">
        <v>710</v>
      </c>
      <c r="H969" s="10" t="e">
        <f>#REF!</f>
        <v>#REF!</v>
      </c>
    </row>
    <row r="970" spans="1:8">
      <c r="A970" s="3" t="str">
        <f t="shared" si="54"/>
        <v>КОРПОРАЦИЯ ЗА ТЕХНОЛОГИИ И ИНОВАЦИИ АД</v>
      </c>
      <c r="B970" s="3" t="str">
        <f t="shared" si="55"/>
        <v>115086942</v>
      </c>
      <c r="C970" s="8">
        <f t="shared" si="56"/>
        <v>45747</v>
      </c>
      <c r="D970" s="3" t="s">
        <v>760</v>
      </c>
      <c r="E970" s="3">
        <v>2</v>
      </c>
      <c r="F970" s="3" t="s">
        <v>761</v>
      </c>
      <c r="G970" s="3" t="s">
        <v>710</v>
      </c>
      <c r="H970" s="10" t="e">
        <f>#REF!</f>
        <v>#REF!</v>
      </c>
    </row>
    <row r="971" spans="1:8">
      <c r="A971" s="3" t="str">
        <f t="shared" si="54"/>
        <v>КОРПОРАЦИЯ ЗА ТЕХНОЛОГИИ И ИНОВАЦИИ АД</v>
      </c>
      <c r="B971" s="3" t="str">
        <f t="shared" si="55"/>
        <v>115086942</v>
      </c>
      <c r="C971" s="8">
        <f t="shared" si="56"/>
        <v>45747</v>
      </c>
      <c r="D971" s="3" t="s">
        <v>762</v>
      </c>
      <c r="E971" s="3">
        <v>2</v>
      </c>
      <c r="F971" s="3" t="s">
        <v>763</v>
      </c>
      <c r="G971" s="3" t="s">
        <v>710</v>
      </c>
      <c r="H971" s="10" t="e">
        <f>#REF!</f>
        <v>#REF!</v>
      </c>
    </row>
    <row r="972" spans="1:8">
      <c r="A972" s="3" t="str">
        <f t="shared" si="54"/>
        <v>КОРПОРАЦИЯ ЗА ТЕХНОЛОГИИ И ИНОВАЦИИ АД</v>
      </c>
      <c r="B972" s="3" t="str">
        <f t="shared" si="55"/>
        <v>115086942</v>
      </c>
      <c r="C972" s="8">
        <f t="shared" si="56"/>
        <v>45747</v>
      </c>
      <c r="D972" s="3" t="s">
        <v>764</v>
      </c>
      <c r="E972" s="3">
        <v>2</v>
      </c>
      <c r="F972" s="3" t="s">
        <v>765</v>
      </c>
      <c r="G972" s="3" t="s">
        <v>710</v>
      </c>
      <c r="H972" s="10" t="e">
        <f>#REF!</f>
        <v>#REF!</v>
      </c>
    </row>
    <row r="973" spans="1:8">
      <c r="A973" s="3" t="str">
        <f t="shared" si="54"/>
        <v>КОРПОРАЦИЯ ЗА ТЕХНОЛОГИИ И ИНОВАЦИИ АД</v>
      </c>
      <c r="B973" s="3" t="str">
        <f t="shared" si="55"/>
        <v>115086942</v>
      </c>
      <c r="C973" s="8">
        <f t="shared" si="56"/>
        <v>45747</v>
      </c>
      <c r="D973" s="3" t="s">
        <v>766</v>
      </c>
      <c r="E973" s="3">
        <v>2</v>
      </c>
      <c r="F973" s="3" t="s">
        <v>737</v>
      </c>
      <c r="G973" s="3" t="s">
        <v>710</v>
      </c>
      <c r="H973" s="10" t="e">
        <f>#REF!</f>
        <v>#REF!</v>
      </c>
    </row>
    <row r="974" spans="1:8">
      <c r="A974" s="3" t="str">
        <f t="shared" si="54"/>
        <v>КОРПОРАЦИЯ ЗА ТЕХНОЛОГИИ И ИНОВАЦИИ АД</v>
      </c>
      <c r="B974" s="3" t="str">
        <f t="shared" si="55"/>
        <v>115086942</v>
      </c>
      <c r="C974" s="8">
        <f t="shared" si="56"/>
        <v>45747</v>
      </c>
      <c r="D974" s="3" t="s">
        <v>767</v>
      </c>
      <c r="E974" s="3">
        <v>2</v>
      </c>
      <c r="F974" s="3" t="s">
        <v>768</v>
      </c>
      <c r="G974" s="3" t="s">
        <v>710</v>
      </c>
      <c r="H974" s="10" t="e">
        <f>#REF!</f>
        <v>#REF!</v>
      </c>
    </row>
    <row r="975" spans="1:8">
      <c r="A975" s="3" t="str">
        <f t="shared" si="54"/>
        <v>КОРПОРАЦИЯ ЗА ТЕХНОЛОГИИ И ИНОВАЦИИ АД</v>
      </c>
      <c r="B975" s="3" t="str">
        <f t="shared" si="55"/>
        <v>115086942</v>
      </c>
      <c r="C975" s="8">
        <f t="shared" si="56"/>
        <v>45747</v>
      </c>
      <c r="D975" s="3" t="s">
        <v>769</v>
      </c>
      <c r="E975" s="3">
        <v>2</v>
      </c>
      <c r="F975" s="3" t="s">
        <v>770</v>
      </c>
      <c r="G975" s="3" t="s">
        <v>710</v>
      </c>
      <c r="H975" s="10" t="e">
        <f>#REF!</f>
        <v>#REF!</v>
      </c>
    </row>
    <row r="976" spans="1:8">
      <c r="A976" s="3" t="str">
        <f t="shared" ref="A976:A1039" si="57">pdeName</f>
        <v>КОРПОРАЦИЯ ЗА ТЕХНОЛОГИИ И ИНОВАЦИИ АД</v>
      </c>
      <c r="B976" s="3" t="str">
        <f t="shared" ref="B976:B1039" si="58">pdeBulstat</f>
        <v>115086942</v>
      </c>
      <c r="C976" s="8">
        <f t="shared" ref="C976:C1039" si="59">endDate</f>
        <v>45747</v>
      </c>
      <c r="D976" s="3" t="s">
        <v>708</v>
      </c>
      <c r="E976" s="3">
        <v>3</v>
      </c>
      <c r="F976" s="3" t="s">
        <v>709</v>
      </c>
      <c r="G976" s="3" t="s">
        <v>710</v>
      </c>
      <c r="H976" s="10" t="e">
        <f>#REF!</f>
        <v>#REF!</v>
      </c>
    </row>
    <row r="977" spans="1:8">
      <c r="A977" s="3" t="str">
        <f t="shared" si="57"/>
        <v>КОРПОРАЦИЯ ЗА ТЕХНОЛОГИИ И ИНОВАЦИИ АД</v>
      </c>
      <c r="B977" s="3" t="str">
        <f t="shared" si="58"/>
        <v>115086942</v>
      </c>
      <c r="C977" s="8">
        <f t="shared" si="59"/>
        <v>45747</v>
      </c>
      <c r="D977" s="3" t="s">
        <v>711</v>
      </c>
      <c r="E977" s="3">
        <v>3</v>
      </c>
      <c r="F977" s="3" t="s">
        <v>712</v>
      </c>
      <c r="G977" s="3" t="s">
        <v>710</v>
      </c>
      <c r="H977" s="10" t="e">
        <f>#REF!</f>
        <v>#REF!</v>
      </c>
    </row>
    <row r="978" spans="1:8">
      <c r="A978" s="3" t="str">
        <f t="shared" si="57"/>
        <v>КОРПОРАЦИЯ ЗА ТЕХНОЛОГИИ И ИНОВАЦИИ АД</v>
      </c>
      <c r="B978" s="3" t="str">
        <f t="shared" si="58"/>
        <v>115086942</v>
      </c>
      <c r="C978" s="8">
        <f t="shared" si="59"/>
        <v>45747</v>
      </c>
      <c r="D978" s="3" t="s">
        <v>713</v>
      </c>
      <c r="E978" s="3">
        <v>3</v>
      </c>
      <c r="F978" s="3" t="s">
        <v>714</v>
      </c>
      <c r="G978" s="3" t="s">
        <v>710</v>
      </c>
      <c r="H978" s="10" t="e">
        <f>#REF!</f>
        <v>#REF!</v>
      </c>
    </row>
    <row r="979" spans="1:8">
      <c r="A979" s="3" t="str">
        <f t="shared" si="57"/>
        <v>КОРПОРАЦИЯ ЗА ТЕХНОЛОГИИ И ИНОВАЦИИ АД</v>
      </c>
      <c r="B979" s="3" t="str">
        <f t="shared" si="58"/>
        <v>115086942</v>
      </c>
      <c r="C979" s="8">
        <f t="shared" si="59"/>
        <v>45747</v>
      </c>
      <c r="D979" s="3" t="s">
        <v>715</v>
      </c>
      <c r="E979" s="3">
        <v>3</v>
      </c>
      <c r="F979" s="3" t="s">
        <v>716</v>
      </c>
      <c r="G979" s="3" t="s">
        <v>710</v>
      </c>
      <c r="H979" s="10" t="e">
        <f>#REF!</f>
        <v>#REF!</v>
      </c>
    </row>
    <row r="980" spans="1:8">
      <c r="A980" s="3" t="str">
        <f t="shared" si="57"/>
        <v>КОРПОРАЦИЯ ЗА ТЕХНОЛОГИИ И ИНОВАЦИИ АД</v>
      </c>
      <c r="B980" s="3" t="str">
        <f t="shared" si="58"/>
        <v>115086942</v>
      </c>
      <c r="C980" s="8">
        <f t="shared" si="59"/>
        <v>45747</v>
      </c>
      <c r="D980" s="3" t="s">
        <v>717</v>
      </c>
      <c r="E980" s="3">
        <v>3</v>
      </c>
      <c r="F980" s="3" t="s">
        <v>718</v>
      </c>
      <c r="G980" s="3" t="s">
        <v>710</v>
      </c>
      <c r="H980" s="10" t="e">
        <f>#REF!</f>
        <v>#REF!</v>
      </c>
    </row>
    <row r="981" spans="1:8">
      <c r="A981" s="3" t="str">
        <f t="shared" si="57"/>
        <v>КОРПОРАЦИЯ ЗА ТЕХНОЛОГИИ И ИНОВАЦИИ АД</v>
      </c>
      <c r="B981" s="3" t="str">
        <f t="shared" si="58"/>
        <v>115086942</v>
      </c>
      <c r="C981" s="8">
        <f t="shared" si="59"/>
        <v>45747</v>
      </c>
      <c r="D981" s="3" t="s">
        <v>719</v>
      </c>
      <c r="E981" s="3">
        <v>3</v>
      </c>
      <c r="F981" s="3" t="s">
        <v>720</v>
      </c>
      <c r="G981" s="3" t="s">
        <v>710</v>
      </c>
      <c r="H981" s="10" t="e">
        <f>#REF!</f>
        <v>#REF!</v>
      </c>
    </row>
    <row r="982" spans="1:8">
      <c r="A982" s="3" t="str">
        <f t="shared" si="57"/>
        <v>КОРПОРАЦИЯ ЗА ТЕХНОЛОГИИ И ИНОВАЦИИ АД</v>
      </c>
      <c r="B982" s="3" t="str">
        <f t="shared" si="58"/>
        <v>115086942</v>
      </c>
      <c r="C982" s="8">
        <f t="shared" si="59"/>
        <v>45747</v>
      </c>
      <c r="D982" s="3" t="s">
        <v>721</v>
      </c>
      <c r="E982" s="3">
        <v>3</v>
      </c>
      <c r="F982" s="3" t="s">
        <v>722</v>
      </c>
      <c r="G982" s="3" t="s">
        <v>710</v>
      </c>
      <c r="H982" s="10" t="e">
        <f>#REF!</f>
        <v>#REF!</v>
      </c>
    </row>
    <row r="983" spans="1:8">
      <c r="A983" s="3" t="str">
        <f t="shared" si="57"/>
        <v>КОРПОРАЦИЯ ЗА ТЕХНОЛОГИИ И ИНОВАЦИИ АД</v>
      </c>
      <c r="B983" s="3" t="str">
        <f t="shared" si="58"/>
        <v>115086942</v>
      </c>
      <c r="C983" s="8">
        <f t="shared" si="59"/>
        <v>45747</v>
      </c>
      <c r="D983" s="3" t="s">
        <v>723</v>
      </c>
      <c r="E983" s="3">
        <v>3</v>
      </c>
      <c r="F983" s="3" t="s">
        <v>724</v>
      </c>
      <c r="G983" s="3" t="s">
        <v>710</v>
      </c>
      <c r="H983" s="10" t="e">
        <f>#REF!</f>
        <v>#REF!</v>
      </c>
    </row>
    <row r="984" spans="1:8">
      <c r="A984" s="3" t="str">
        <f t="shared" si="57"/>
        <v>КОРПОРАЦИЯ ЗА ТЕХНОЛОГИИ И ИНОВАЦИИ АД</v>
      </c>
      <c r="B984" s="3" t="str">
        <f t="shared" si="58"/>
        <v>115086942</v>
      </c>
      <c r="C984" s="8">
        <f t="shared" si="59"/>
        <v>45747</v>
      </c>
      <c r="D984" s="3" t="s">
        <v>725</v>
      </c>
      <c r="E984" s="3">
        <v>3</v>
      </c>
      <c r="F984" s="3" t="s">
        <v>718</v>
      </c>
      <c r="G984" s="3" t="s">
        <v>710</v>
      </c>
      <c r="H984" s="10" t="e">
        <f>#REF!</f>
        <v>#REF!</v>
      </c>
    </row>
    <row r="985" spans="1:8">
      <c r="A985" s="3" t="str">
        <f t="shared" si="57"/>
        <v>КОРПОРАЦИЯ ЗА ТЕХНОЛОГИИ И ИНОВАЦИИ АД</v>
      </c>
      <c r="B985" s="3" t="str">
        <f t="shared" si="58"/>
        <v>115086942</v>
      </c>
      <c r="C985" s="8">
        <f t="shared" si="59"/>
        <v>45747</v>
      </c>
      <c r="D985" s="3" t="s">
        <v>726</v>
      </c>
      <c r="E985" s="3">
        <v>3</v>
      </c>
      <c r="F985" s="3" t="s">
        <v>727</v>
      </c>
      <c r="G985" s="3" t="s">
        <v>710</v>
      </c>
      <c r="H985" s="10" t="e">
        <f>#REF!</f>
        <v>#REF!</v>
      </c>
    </row>
    <row r="986" spans="1:8">
      <c r="A986" s="3" t="str">
        <f t="shared" si="57"/>
        <v>КОРПОРАЦИЯ ЗА ТЕХНОЛОГИИ И ИНОВАЦИИ АД</v>
      </c>
      <c r="B986" s="3" t="str">
        <f t="shared" si="58"/>
        <v>115086942</v>
      </c>
      <c r="C986" s="8">
        <f t="shared" si="59"/>
        <v>45747</v>
      </c>
      <c r="D986" s="3" t="s">
        <v>728</v>
      </c>
      <c r="E986" s="3">
        <v>3</v>
      </c>
      <c r="F986" s="3" t="s">
        <v>729</v>
      </c>
      <c r="G986" s="3" t="s">
        <v>710</v>
      </c>
      <c r="H986" s="10" t="e">
        <f>#REF!</f>
        <v>#REF!</v>
      </c>
    </row>
    <row r="987" spans="1:8">
      <c r="A987" s="3" t="str">
        <f t="shared" si="57"/>
        <v>КОРПОРАЦИЯ ЗА ТЕХНОЛОГИИ И ИНОВАЦИИ АД</v>
      </c>
      <c r="B987" s="3" t="str">
        <f t="shared" si="58"/>
        <v>115086942</v>
      </c>
      <c r="C987" s="8">
        <f t="shared" si="59"/>
        <v>45747</v>
      </c>
      <c r="D987" s="3" t="s">
        <v>730</v>
      </c>
      <c r="E987" s="3">
        <v>3</v>
      </c>
      <c r="F987" s="3" t="s">
        <v>731</v>
      </c>
      <c r="G987" s="3" t="s">
        <v>710</v>
      </c>
      <c r="H987" s="10" t="e">
        <f>#REF!</f>
        <v>#REF!</v>
      </c>
    </row>
    <row r="988" spans="1:8">
      <c r="A988" s="3" t="str">
        <f t="shared" si="57"/>
        <v>КОРПОРАЦИЯ ЗА ТЕХНОЛОГИИ И ИНОВАЦИИ АД</v>
      </c>
      <c r="B988" s="3" t="str">
        <f t="shared" si="58"/>
        <v>115086942</v>
      </c>
      <c r="C988" s="8">
        <f t="shared" si="59"/>
        <v>45747</v>
      </c>
      <c r="D988" s="3" t="s">
        <v>732</v>
      </c>
      <c r="E988" s="3">
        <v>3</v>
      </c>
      <c r="F988" s="3" t="s">
        <v>733</v>
      </c>
      <c r="G988" s="3" t="s">
        <v>710</v>
      </c>
      <c r="H988" s="10" t="e">
        <f>#REF!</f>
        <v>#REF!</v>
      </c>
    </row>
    <row r="989" spans="1:8">
      <c r="A989" s="3" t="str">
        <f t="shared" si="57"/>
        <v>КОРПОРАЦИЯ ЗА ТЕХНОЛОГИИ И ИНОВАЦИИ АД</v>
      </c>
      <c r="B989" s="3" t="str">
        <f t="shared" si="58"/>
        <v>115086942</v>
      </c>
      <c r="C989" s="8">
        <f t="shared" si="59"/>
        <v>45747</v>
      </c>
      <c r="D989" s="3" t="s">
        <v>734</v>
      </c>
      <c r="E989" s="3">
        <v>3</v>
      </c>
      <c r="F989" s="3" t="s">
        <v>735</v>
      </c>
      <c r="G989" s="3" t="s">
        <v>710</v>
      </c>
      <c r="H989" s="10" t="e">
        <f>#REF!</f>
        <v>#REF!</v>
      </c>
    </row>
    <row r="990" spans="1:8">
      <c r="A990" s="3" t="str">
        <f t="shared" si="57"/>
        <v>КОРПОРАЦИЯ ЗА ТЕХНОЛОГИИ И ИНОВАЦИИ АД</v>
      </c>
      <c r="B990" s="3" t="str">
        <f t="shared" si="58"/>
        <v>115086942</v>
      </c>
      <c r="C990" s="8">
        <f t="shared" si="59"/>
        <v>45747</v>
      </c>
      <c r="D990" s="3" t="s">
        <v>736</v>
      </c>
      <c r="E990" s="3">
        <v>3</v>
      </c>
      <c r="F990" s="3" t="s">
        <v>737</v>
      </c>
      <c r="G990" s="3" t="s">
        <v>710</v>
      </c>
      <c r="H990" s="10" t="e">
        <f>#REF!</f>
        <v>#REF!</v>
      </c>
    </row>
    <row r="991" spans="1:8">
      <c r="A991" s="3" t="str">
        <f t="shared" si="57"/>
        <v>КОРПОРАЦИЯ ЗА ТЕХНОЛОГИИ И ИНОВАЦИИ АД</v>
      </c>
      <c r="B991" s="3" t="str">
        <f t="shared" si="58"/>
        <v>115086942</v>
      </c>
      <c r="C991" s="8">
        <f t="shared" si="59"/>
        <v>45747</v>
      </c>
      <c r="D991" s="3" t="s">
        <v>738</v>
      </c>
      <c r="E991" s="3">
        <v>3</v>
      </c>
      <c r="F991" s="3" t="s">
        <v>739</v>
      </c>
      <c r="G991" s="3" t="s">
        <v>710</v>
      </c>
      <c r="H991" s="10" t="e">
        <f>#REF!</f>
        <v>#REF!</v>
      </c>
    </row>
    <row r="992" spans="1:8">
      <c r="A992" s="3" t="str">
        <f t="shared" si="57"/>
        <v>КОРПОРАЦИЯ ЗА ТЕХНОЛОГИИ И ИНОВАЦИИ АД</v>
      </c>
      <c r="B992" s="3" t="str">
        <f t="shared" si="58"/>
        <v>115086942</v>
      </c>
      <c r="C992" s="8">
        <f t="shared" si="59"/>
        <v>45747</v>
      </c>
      <c r="D992" s="3" t="s">
        <v>740</v>
      </c>
      <c r="E992" s="3">
        <v>3</v>
      </c>
      <c r="F992" s="3" t="s">
        <v>741</v>
      </c>
      <c r="G992" s="3" t="s">
        <v>710</v>
      </c>
      <c r="H992" s="10" t="e">
        <f>#REF!</f>
        <v>#REF!</v>
      </c>
    </row>
    <row r="993" spans="1:8">
      <c r="A993" s="3" t="str">
        <f t="shared" si="57"/>
        <v>КОРПОРАЦИЯ ЗА ТЕХНОЛОГИИ И ИНОВАЦИИ АД</v>
      </c>
      <c r="B993" s="3" t="str">
        <f t="shared" si="58"/>
        <v>115086942</v>
      </c>
      <c r="C993" s="8">
        <f t="shared" si="59"/>
        <v>45747</v>
      </c>
      <c r="D993" s="3" t="s">
        <v>742</v>
      </c>
      <c r="E993" s="3">
        <v>3</v>
      </c>
      <c r="F993" s="3" t="s">
        <v>743</v>
      </c>
      <c r="G993" s="3" t="s">
        <v>710</v>
      </c>
      <c r="H993" s="10" t="e">
        <f>#REF!</f>
        <v>#REF!</v>
      </c>
    </row>
    <row r="994" spans="1:8">
      <c r="A994" s="3" t="str">
        <f t="shared" si="57"/>
        <v>КОРПОРАЦИЯ ЗА ТЕХНОЛОГИИ И ИНОВАЦИИ АД</v>
      </c>
      <c r="B994" s="3" t="str">
        <f t="shared" si="58"/>
        <v>115086942</v>
      </c>
      <c r="C994" s="8">
        <f t="shared" si="59"/>
        <v>45747</v>
      </c>
      <c r="D994" s="3" t="s">
        <v>744</v>
      </c>
      <c r="E994" s="3">
        <v>3</v>
      </c>
      <c r="F994" s="3" t="s">
        <v>745</v>
      </c>
      <c r="G994" s="3" t="s">
        <v>710</v>
      </c>
      <c r="H994" s="10" t="e">
        <f>#REF!</f>
        <v>#REF!</v>
      </c>
    </row>
    <row r="995" spans="1:8">
      <c r="A995" s="3" t="str">
        <f t="shared" si="57"/>
        <v>КОРПОРАЦИЯ ЗА ТЕХНОЛОГИИ И ИНОВАЦИИ АД</v>
      </c>
      <c r="B995" s="3" t="str">
        <f t="shared" si="58"/>
        <v>115086942</v>
      </c>
      <c r="C995" s="8">
        <f t="shared" si="59"/>
        <v>45747</v>
      </c>
      <c r="D995" s="3" t="s">
        <v>746</v>
      </c>
      <c r="E995" s="3">
        <v>3</v>
      </c>
      <c r="F995" s="3" t="s">
        <v>747</v>
      </c>
      <c r="G995" s="3" t="s">
        <v>710</v>
      </c>
      <c r="H995" s="10" t="e">
        <f>#REF!</f>
        <v>#REF!</v>
      </c>
    </row>
    <row r="996" spans="1:8">
      <c r="A996" s="3" t="str">
        <f t="shared" si="57"/>
        <v>КОРПОРАЦИЯ ЗА ТЕХНОЛОГИИ И ИНОВАЦИИ АД</v>
      </c>
      <c r="B996" s="3" t="str">
        <f t="shared" si="58"/>
        <v>115086942</v>
      </c>
      <c r="C996" s="8">
        <f t="shared" si="59"/>
        <v>45747</v>
      </c>
      <c r="D996" s="3" t="s">
        <v>748</v>
      </c>
      <c r="E996" s="3">
        <v>3</v>
      </c>
      <c r="F996" s="3" t="s">
        <v>749</v>
      </c>
      <c r="G996" s="3" t="s">
        <v>710</v>
      </c>
      <c r="H996" s="10" t="e">
        <f>#REF!</f>
        <v>#REF!</v>
      </c>
    </row>
    <row r="997" spans="1:8">
      <c r="A997" s="3" t="str">
        <f t="shared" si="57"/>
        <v>КОРПОРАЦИЯ ЗА ТЕХНОЛОГИИ И ИНОВАЦИИ АД</v>
      </c>
      <c r="B997" s="3" t="str">
        <f t="shared" si="58"/>
        <v>115086942</v>
      </c>
      <c r="C997" s="8">
        <f t="shared" si="59"/>
        <v>45747</v>
      </c>
      <c r="D997" s="3" t="s">
        <v>750</v>
      </c>
      <c r="E997" s="3">
        <v>3</v>
      </c>
      <c r="F997" s="3" t="s">
        <v>751</v>
      </c>
      <c r="G997" s="3" t="s">
        <v>710</v>
      </c>
      <c r="H997" s="10" t="e">
        <f>#REF!</f>
        <v>#REF!</v>
      </c>
    </row>
    <row r="998" spans="1:8">
      <c r="A998" s="3" t="str">
        <f t="shared" si="57"/>
        <v>КОРПОРАЦИЯ ЗА ТЕХНОЛОГИИ И ИНОВАЦИИ АД</v>
      </c>
      <c r="B998" s="3" t="str">
        <f t="shared" si="58"/>
        <v>115086942</v>
      </c>
      <c r="C998" s="8">
        <f t="shared" si="59"/>
        <v>45747</v>
      </c>
      <c r="D998" s="3" t="s">
        <v>752</v>
      </c>
      <c r="E998" s="3">
        <v>3</v>
      </c>
      <c r="F998" s="3" t="s">
        <v>753</v>
      </c>
      <c r="G998" s="3" t="s">
        <v>710</v>
      </c>
      <c r="H998" s="10" t="e">
        <f>#REF!</f>
        <v>#REF!</v>
      </c>
    </row>
    <row r="999" spans="1:8">
      <c r="A999" s="3" t="str">
        <f t="shared" si="57"/>
        <v>КОРПОРАЦИЯ ЗА ТЕХНОЛОГИИ И ИНОВАЦИИ АД</v>
      </c>
      <c r="B999" s="3" t="str">
        <f t="shared" si="58"/>
        <v>115086942</v>
      </c>
      <c r="C999" s="8">
        <f t="shared" si="59"/>
        <v>45747</v>
      </c>
      <c r="D999" s="3" t="s">
        <v>754</v>
      </c>
      <c r="E999" s="3">
        <v>3</v>
      </c>
      <c r="F999" s="3" t="s">
        <v>755</v>
      </c>
      <c r="G999" s="3" t="s">
        <v>710</v>
      </c>
      <c r="H999" s="10" t="e">
        <f>#REF!</f>
        <v>#REF!</v>
      </c>
    </row>
    <row r="1000" spans="1:8">
      <c r="A1000" s="3" t="str">
        <f t="shared" si="57"/>
        <v>КОРПОРАЦИЯ ЗА ТЕХНОЛОГИИ И ИНОВАЦИИ АД</v>
      </c>
      <c r="B1000" s="3" t="str">
        <f t="shared" si="58"/>
        <v>115086942</v>
      </c>
      <c r="C1000" s="8">
        <f t="shared" si="59"/>
        <v>45747</v>
      </c>
      <c r="D1000" s="3" t="s">
        <v>756</v>
      </c>
      <c r="E1000" s="3">
        <v>3</v>
      </c>
      <c r="F1000" s="3" t="s">
        <v>757</v>
      </c>
      <c r="G1000" s="3" t="s">
        <v>710</v>
      </c>
      <c r="H1000" s="10" t="e">
        <f>#REF!</f>
        <v>#REF!</v>
      </c>
    </row>
    <row r="1001" spans="1:8">
      <c r="A1001" s="3" t="str">
        <f t="shared" si="57"/>
        <v>КОРПОРАЦИЯ ЗА ТЕХНОЛОГИИ И ИНОВАЦИИ АД</v>
      </c>
      <c r="B1001" s="3" t="str">
        <f t="shared" si="58"/>
        <v>115086942</v>
      </c>
      <c r="C1001" s="8">
        <f t="shared" si="59"/>
        <v>45747</v>
      </c>
      <c r="D1001" s="3" t="s">
        <v>758</v>
      </c>
      <c r="E1001" s="3">
        <v>3</v>
      </c>
      <c r="F1001" s="3" t="s">
        <v>759</v>
      </c>
      <c r="G1001" s="3" t="s">
        <v>710</v>
      </c>
      <c r="H1001" s="10" t="e">
        <f>#REF!</f>
        <v>#REF!</v>
      </c>
    </row>
    <row r="1002" spans="1:8">
      <c r="A1002" s="3" t="str">
        <f t="shared" si="57"/>
        <v>КОРПОРАЦИЯ ЗА ТЕХНОЛОГИИ И ИНОВАЦИИ АД</v>
      </c>
      <c r="B1002" s="3" t="str">
        <f t="shared" si="58"/>
        <v>115086942</v>
      </c>
      <c r="C1002" s="8">
        <f t="shared" si="59"/>
        <v>45747</v>
      </c>
      <c r="D1002" s="3" t="s">
        <v>760</v>
      </c>
      <c r="E1002" s="3">
        <v>3</v>
      </c>
      <c r="F1002" s="3" t="s">
        <v>761</v>
      </c>
      <c r="G1002" s="3" t="s">
        <v>710</v>
      </c>
      <c r="H1002" s="10" t="e">
        <f>#REF!</f>
        <v>#REF!</v>
      </c>
    </row>
    <row r="1003" spans="1:8">
      <c r="A1003" s="3" t="str">
        <f t="shared" si="57"/>
        <v>КОРПОРАЦИЯ ЗА ТЕХНОЛОГИИ И ИНОВАЦИИ АД</v>
      </c>
      <c r="B1003" s="3" t="str">
        <f t="shared" si="58"/>
        <v>115086942</v>
      </c>
      <c r="C1003" s="8">
        <f t="shared" si="59"/>
        <v>45747</v>
      </c>
      <c r="D1003" s="3" t="s">
        <v>762</v>
      </c>
      <c r="E1003" s="3">
        <v>3</v>
      </c>
      <c r="F1003" s="3" t="s">
        <v>763</v>
      </c>
      <c r="G1003" s="3" t="s">
        <v>710</v>
      </c>
      <c r="H1003" s="10" t="e">
        <f>#REF!</f>
        <v>#REF!</v>
      </c>
    </row>
    <row r="1004" spans="1:8">
      <c r="A1004" s="3" t="str">
        <f t="shared" si="57"/>
        <v>КОРПОРАЦИЯ ЗА ТЕХНОЛОГИИ И ИНОВАЦИИ АД</v>
      </c>
      <c r="B1004" s="3" t="str">
        <f t="shared" si="58"/>
        <v>115086942</v>
      </c>
      <c r="C1004" s="8">
        <f t="shared" si="59"/>
        <v>45747</v>
      </c>
      <c r="D1004" s="3" t="s">
        <v>764</v>
      </c>
      <c r="E1004" s="3">
        <v>3</v>
      </c>
      <c r="F1004" s="3" t="s">
        <v>765</v>
      </c>
      <c r="G1004" s="3" t="s">
        <v>710</v>
      </c>
      <c r="H1004" s="10" t="e">
        <f>#REF!</f>
        <v>#REF!</v>
      </c>
    </row>
    <row r="1005" spans="1:8">
      <c r="A1005" s="3" t="str">
        <f t="shared" si="57"/>
        <v>КОРПОРАЦИЯ ЗА ТЕХНОЛОГИИ И ИНОВАЦИИ АД</v>
      </c>
      <c r="B1005" s="3" t="str">
        <f t="shared" si="58"/>
        <v>115086942</v>
      </c>
      <c r="C1005" s="8">
        <f t="shared" si="59"/>
        <v>45747</v>
      </c>
      <c r="D1005" s="3" t="s">
        <v>766</v>
      </c>
      <c r="E1005" s="3">
        <v>3</v>
      </c>
      <c r="F1005" s="3" t="s">
        <v>737</v>
      </c>
      <c r="G1005" s="3" t="s">
        <v>710</v>
      </c>
      <c r="H1005" s="10" t="e">
        <f>#REF!</f>
        <v>#REF!</v>
      </c>
    </row>
    <row r="1006" spans="1:8">
      <c r="A1006" s="3" t="str">
        <f t="shared" si="57"/>
        <v>КОРПОРАЦИЯ ЗА ТЕХНОЛОГИИ И ИНОВАЦИИ АД</v>
      </c>
      <c r="B1006" s="3" t="str">
        <f t="shared" si="58"/>
        <v>115086942</v>
      </c>
      <c r="C1006" s="8">
        <f t="shared" si="59"/>
        <v>45747</v>
      </c>
      <c r="D1006" s="3" t="s">
        <v>767</v>
      </c>
      <c r="E1006" s="3">
        <v>3</v>
      </c>
      <c r="F1006" s="3" t="s">
        <v>768</v>
      </c>
      <c r="G1006" s="3" t="s">
        <v>710</v>
      </c>
      <c r="H1006" s="10" t="e">
        <f>#REF!</f>
        <v>#REF!</v>
      </c>
    </row>
    <row r="1007" spans="1:8">
      <c r="A1007" s="3" t="str">
        <f t="shared" si="57"/>
        <v>КОРПОРАЦИЯ ЗА ТЕХНОЛОГИИ И ИНОВАЦИИ АД</v>
      </c>
      <c r="B1007" s="3" t="str">
        <f t="shared" si="58"/>
        <v>115086942</v>
      </c>
      <c r="C1007" s="8">
        <f t="shared" si="59"/>
        <v>45747</v>
      </c>
      <c r="D1007" s="3" t="s">
        <v>769</v>
      </c>
      <c r="E1007" s="3">
        <v>3</v>
      </c>
      <c r="F1007" s="3" t="s">
        <v>770</v>
      </c>
      <c r="G1007" s="3" t="s">
        <v>710</v>
      </c>
      <c r="H1007" s="10" t="e">
        <f>#REF!</f>
        <v>#REF!</v>
      </c>
    </row>
    <row r="1008" spans="1:8">
      <c r="A1008" s="3" t="str">
        <f t="shared" si="57"/>
        <v>КОРПОРАЦИЯ ЗА ТЕХНОЛОГИИ И ИНОВАЦИИ АД</v>
      </c>
      <c r="B1008" s="3" t="str">
        <f t="shared" si="58"/>
        <v>115086942</v>
      </c>
      <c r="C1008" s="8">
        <f t="shared" si="59"/>
        <v>45747</v>
      </c>
      <c r="D1008" s="3" t="s">
        <v>771</v>
      </c>
      <c r="E1008" s="3">
        <v>1</v>
      </c>
      <c r="F1008" s="3" t="s">
        <v>772</v>
      </c>
      <c r="G1008" s="3" t="s">
        <v>773</v>
      </c>
      <c r="H1008" s="3" t="e">
        <f>#REF!</f>
        <v>#REF!</v>
      </c>
    </row>
    <row r="1009" spans="1:8">
      <c r="A1009" s="3" t="str">
        <f t="shared" si="57"/>
        <v>КОРПОРАЦИЯ ЗА ТЕХНОЛОГИИ И ИНОВАЦИИ АД</v>
      </c>
      <c r="B1009" s="3" t="str">
        <f t="shared" si="58"/>
        <v>115086942</v>
      </c>
      <c r="C1009" s="8">
        <f t="shared" si="59"/>
        <v>45747</v>
      </c>
      <c r="D1009" s="3" t="s">
        <v>774</v>
      </c>
      <c r="E1009" s="3">
        <v>1</v>
      </c>
      <c r="F1009" s="3" t="s">
        <v>775</v>
      </c>
      <c r="G1009" s="3" t="s">
        <v>773</v>
      </c>
      <c r="H1009" s="3" t="e">
        <f>#REF!</f>
        <v>#REF!</v>
      </c>
    </row>
    <row r="1010" spans="1:8">
      <c r="A1010" s="3" t="str">
        <f t="shared" si="57"/>
        <v>КОРПОРАЦИЯ ЗА ТЕХНОЛОГИИ И ИНОВАЦИИ АД</v>
      </c>
      <c r="B1010" s="3" t="str">
        <f t="shared" si="58"/>
        <v>115086942</v>
      </c>
      <c r="C1010" s="8">
        <f t="shared" si="59"/>
        <v>45747</v>
      </c>
      <c r="D1010" s="3" t="s">
        <v>776</v>
      </c>
      <c r="E1010" s="3">
        <v>1</v>
      </c>
      <c r="F1010" s="3" t="s">
        <v>777</v>
      </c>
      <c r="G1010" s="3" t="s">
        <v>773</v>
      </c>
      <c r="H1010" s="3" t="e">
        <f>#REF!</f>
        <v>#REF!</v>
      </c>
    </row>
    <row r="1011" spans="1:8">
      <c r="A1011" s="3" t="str">
        <f t="shared" si="57"/>
        <v>КОРПОРАЦИЯ ЗА ТЕХНОЛОГИИ И ИНОВАЦИИ АД</v>
      </c>
      <c r="B1011" s="3" t="str">
        <f t="shared" si="58"/>
        <v>115086942</v>
      </c>
      <c r="C1011" s="8">
        <f t="shared" si="59"/>
        <v>45747</v>
      </c>
      <c r="D1011" s="3" t="s">
        <v>778</v>
      </c>
      <c r="E1011" s="3">
        <v>1</v>
      </c>
      <c r="F1011" s="3" t="s">
        <v>779</v>
      </c>
      <c r="G1011" s="3" t="s">
        <v>773</v>
      </c>
      <c r="H1011" s="3" t="e">
        <f>#REF!</f>
        <v>#REF!</v>
      </c>
    </row>
    <row r="1012" spans="1:8">
      <c r="A1012" s="3" t="str">
        <f t="shared" si="57"/>
        <v>КОРПОРАЦИЯ ЗА ТЕХНОЛОГИИ И ИНОВАЦИИ АД</v>
      </c>
      <c r="B1012" s="3" t="str">
        <f t="shared" si="58"/>
        <v>115086942</v>
      </c>
      <c r="C1012" s="8">
        <f t="shared" si="59"/>
        <v>45747</v>
      </c>
      <c r="D1012" s="3" t="s">
        <v>780</v>
      </c>
      <c r="E1012" s="3">
        <v>1</v>
      </c>
      <c r="F1012" s="3" t="s">
        <v>781</v>
      </c>
      <c r="G1012" s="3" t="s">
        <v>773</v>
      </c>
      <c r="H1012" s="3" t="e">
        <f>#REF!</f>
        <v>#REF!</v>
      </c>
    </row>
    <row r="1013" spans="1:8">
      <c r="A1013" s="3" t="str">
        <f t="shared" si="57"/>
        <v>КОРПОРАЦИЯ ЗА ТЕХНОЛОГИИ И ИНОВАЦИИ АД</v>
      </c>
      <c r="B1013" s="3" t="str">
        <f t="shared" si="58"/>
        <v>115086942</v>
      </c>
      <c r="C1013" s="8">
        <f t="shared" si="59"/>
        <v>45747</v>
      </c>
      <c r="D1013" s="3" t="s">
        <v>782</v>
      </c>
      <c r="E1013" s="3">
        <v>1</v>
      </c>
      <c r="F1013" s="3" t="s">
        <v>783</v>
      </c>
      <c r="G1013" s="3" t="s">
        <v>773</v>
      </c>
      <c r="H1013" s="3" t="e">
        <f>#REF!</f>
        <v>#REF!</v>
      </c>
    </row>
    <row r="1014" spans="1:8">
      <c r="A1014" s="3" t="str">
        <f t="shared" si="57"/>
        <v>КОРПОРАЦИЯ ЗА ТЕХНОЛОГИИ И ИНОВАЦИИ АД</v>
      </c>
      <c r="B1014" s="3" t="str">
        <f t="shared" si="58"/>
        <v>115086942</v>
      </c>
      <c r="C1014" s="8">
        <f t="shared" si="59"/>
        <v>45747</v>
      </c>
      <c r="D1014" s="3" t="s">
        <v>784</v>
      </c>
      <c r="E1014" s="3">
        <v>1</v>
      </c>
      <c r="F1014" s="3" t="s">
        <v>785</v>
      </c>
      <c r="G1014" s="3" t="s">
        <v>773</v>
      </c>
      <c r="H1014" s="3" t="e">
        <f>#REF!</f>
        <v>#REF!</v>
      </c>
    </row>
    <row r="1015" spans="1:8">
      <c r="A1015" s="3" t="str">
        <f t="shared" si="57"/>
        <v>КОРПОРАЦИЯ ЗА ТЕХНОЛОГИИ И ИНОВАЦИИ АД</v>
      </c>
      <c r="B1015" s="3" t="str">
        <f t="shared" si="58"/>
        <v>115086942</v>
      </c>
      <c r="C1015" s="8">
        <f t="shared" si="59"/>
        <v>45747</v>
      </c>
      <c r="D1015" s="3" t="s">
        <v>786</v>
      </c>
      <c r="E1015" s="3">
        <v>1</v>
      </c>
      <c r="F1015" s="3" t="s">
        <v>787</v>
      </c>
      <c r="G1015" s="3" t="s">
        <v>773</v>
      </c>
      <c r="H1015" s="3" t="e">
        <f>#REF!</f>
        <v>#REF!</v>
      </c>
    </row>
    <row r="1016" spans="1:8">
      <c r="A1016" s="3" t="str">
        <f t="shared" si="57"/>
        <v>КОРПОРАЦИЯ ЗА ТЕХНОЛОГИИ И ИНОВАЦИИ АД</v>
      </c>
      <c r="B1016" s="3" t="str">
        <f t="shared" si="58"/>
        <v>115086942</v>
      </c>
      <c r="C1016" s="8">
        <f t="shared" si="59"/>
        <v>45747</v>
      </c>
      <c r="D1016" s="3" t="s">
        <v>788</v>
      </c>
      <c r="E1016" s="3">
        <v>1</v>
      </c>
      <c r="F1016" s="3" t="s">
        <v>785</v>
      </c>
      <c r="G1016" s="3" t="s">
        <v>773</v>
      </c>
      <c r="H1016" s="3" t="e">
        <f>#REF!</f>
        <v>#REF!</v>
      </c>
    </row>
    <row r="1017" spans="1:8">
      <c r="A1017" s="3" t="str">
        <f t="shared" si="57"/>
        <v>КОРПОРАЦИЯ ЗА ТЕХНОЛОГИИ И ИНОВАЦИИ АД</v>
      </c>
      <c r="B1017" s="3" t="str">
        <f t="shared" si="58"/>
        <v>115086942</v>
      </c>
      <c r="C1017" s="8">
        <f t="shared" si="59"/>
        <v>45747</v>
      </c>
      <c r="D1017" s="3" t="s">
        <v>789</v>
      </c>
      <c r="E1017" s="3">
        <v>1</v>
      </c>
      <c r="F1017" s="3" t="s">
        <v>172</v>
      </c>
      <c r="G1017" s="3" t="s">
        <v>773</v>
      </c>
      <c r="H1017" s="3" t="e">
        <f>#REF!</f>
        <v>#REF!</v>
      </c>
    </row>
    <row r="1018" spans="1:8">
      <c r="A1018" s="3" t="str">
        <f t="shared" si="57"/>
        <v>КОРПОРАЦИЯ ЗА ТЕХНОЛОГИИ И ИНОВАЦИИ АД</v>
      </c>
      <c r="B1018" s="3" t="str">
        <f t="shared" si="58"/>
        <v>115086942</v>
      </c>
      <c r="C1018" s="8">
        <f t="shared" si="59"/>
        <v>45747</v>
      </c>
      <c r="D1018" s="3" t="s">
        <v>790</v>
      </c>
      <c r="E1018" s="3">
        <v>1</v>
      </c>
      <c r="F1018" s="3" t="s">
        <v>175</v>
      </c>
      <c r="G1018" s="3" t="s">
        <v>773</v>
      </c>
      <c r="H1018" s="3" t="e">
        <f>#REF!</f>
        <v>#REF!</v>
      </c>
    </row>
    <row r="1019" spans="1:8">
      <c r="A1019" s="3" t="str">
        <f t="shared" si="57"/>
        <v>КОРПОРАЦИЯ ЗА ТЕХНОЛОГИИ И ИНОВАЦИИ АД</v>
      </c>
      <c r="B1019" s="3" t="str">
        <f t="shared" si="58"/>
        <v>115086942</v>
      </c>
      <c r="C1019" s="8">
        <f t="shared" si="59"/>
        <v>45747</v>
      </c>
      <c r="D1019" s="3" t="s">
        <v>791</v>
      </c>
      <c r="E1019" s="3">
        <v>1</v>
      </c>
      <c r="F1019" s="3" t="s">
        <v>792</v>
      </c>
      <c r="G1019" s="3" t="s">
        <v>773</v>
      </c>
      <c r="H1019" s="3" t="e">
        <f>#REF!</f>
        <v>#REF!</v>
      </c>
    </row>
    <row r="1020" spans="1:8">
      <c r="A1020" s="3" t="str">
        <f t="shared" si="57"/>
        <v>КОРПОРАЦИЯ ЗА ТЕХНОЛОГИИ И ИНОВАЦИИ АД</v>
      </c>
      <c r="B1020" s="3" t="str">
        <f t="shared" si="58"/>
        <v>115086942</v>
      </c>
      <c r="C1020" s="8">
        <f t="shared" si="59"/>
        <v>45747</v>
      </c>
      <c r="D1020" s="3" t="s">
        <v>793</v>
      </c>
      <c r="E1020" s="3">
        <v>1</v>
      </c>
      <c r="F1020" s="3" t="s">
        <v>794</v>
      </c>
      <c r="G1020" s="3" t="s">
        <v>773</v>
      </c>
      <c r="H1020" s="3" t="e">
        <f>#REF!</f>
        <v>#REF!</v>
      </c>
    </row>
    <row r="1021" spans="1:8">
      <c r="A1021" s="3" t="str">
        <f t="shared" si="57"/>
        <v>КОРПОРАЦИЯ ЗА ТЕХНОЛОГИИ И ИНОВАЦИИ АД</v>
      </c>
      <c r="B1021" s="3" t="str">
        <f t="shared" si="58"/>
        <v>115086942</v>
      </c>
      <c r="C1021" s="8">
        <f t="shared" si="59"/>
        <v>45747</v>
      </c>
      <c r="D1021" s="3" t="s">
        <v>795</v>
      </c>
      <c r="E1021" s="3">
        <v>1</v>
      </c>
      <c r="F1021" s="3" t="s">
        <v>796</v>
      </c>
      <c r="G1021" s="3" t="s">
        <v>773</v>
      </c>
      <c r="H1021" s="3" t="e">
        <f>#REF!</f>
        <v>#REF!</v>
      </c>
    </row>
    <row r="1022" spans="1:8">
      <c r="A1022" s="3" t="str">
        <f t="shared" si="57"/>
        <v>КОРПОРАЦИЯ ЗА ТЕХНОЛОГИИ И ИНОВАЦИИ АД</v>
      </c>
      <c r="B1022" s="3" t="str">
        <f t="shared" si="58"/>
        <v>115086942</v>
      </c>
      <c r="C1022" s="8">
        <f t="shared" si="59"/>
        <v>45747</v>
      </c>
      <c r="D1022" s="3" t="s">
        <v>797</v>
      </c>
      <c r="E1022" s="3">
        <v>1</v>
      </c>
      <c r="F1022" s="3" t="s">
        <v>798</v>
      </c>
      <c r="G1022" s="3" t="s">
        <v>773</v>
      </c>
      <c r="H1022" s="3" t="e">
        <f>#REF!</f>
        <v>#REF!</v>
      </c>
    </row>
    <row r="1023" spans="1:8">
      <c r="A1023" s="3" t="str">
        <f t="shared" si="57"/>
        <v>КОРПОРАЦИЯ ЗА ТЕХНОЛОГИИ И ИНОВАЦИИ АД</v>
      </c>
      <c r="B1023" s="3" t="str">
        <f t="shared" si="58"/>
        <v>115086942</v>
      </c>
      <c r="C1023" s="8">
        <f t="shared" si="59"/>
        <v>45747</v>
      </c>
      <c r="D1023" s="3" t="s">
        <v>799</v>
      </c>
      <c r="E1023" s="3">
        <v>1</v>
      </c>
      <c r="F1023" s="3" t="s">
        <v>800</v>
      </c>
      <c r="G1023" s="3" t="s">
        <v>773</v>
      </c>
      <c r="H1023" s="3" t="e">
        <f>#REF!</f>
        <v>#REF!</v>
      </c>
    </row>
    <row r="1024" spans="1:8">
      <c r="A1024" s="3" t="str">
        <f t="shared" si="57"/>
        <v>КОРПОРАЦИЯ ЗА ТЕХНОЛОГИИ И ИНОВАЦИИ АД</v>
      </c>
      <c r="B1024" s="3" t="str">
        <f t="shared" si="58"/>
        <v>115086942</v>
      </c>
      <c r="C1024" s="8">
        <f t="shared" si="59"/>
        <v>45747</v>
      </c>
      <c r="D1024" s="3" t="s">
        <v>801</v>
      </c>
      <c r="E1024" s="3">
        <v>1</v>
      </c>
      <c r="F1024" s="3" t="s">
        <v>772</v>
      </c>
      <c r="G1024" s="3" t="s">
        <v>773</v>
      </c>
      <c r="H1024" s="3" t="e">
        <f>#REF!</f>
        <v>#REF!</v>
      </c>
    </row>
    <row r="1025" spans="1:8">
      <c r="A1025" s="3" t="str">
        <f t="shared" si="57"/>
        <v>КОРПОРАЦИЯ ЗА ТЕХНОЛОГИИ И ИНОВАЦИИ АД</v>
      </c>
      <c r="B1025" s="3" t="str">
        <f t="shared" si="58"/>
        <v>115086942</v>
      </c>
      <c r="C1025" s="8">
        <f t="shared" si="59"/>
        <v>45747</v>
      </c>
      <c r="D1025" s="3" t="s">
        <v>802</v>
      </c>
      <c r="E1025" s="3">
        <v>1</v>
      </c>
      <c r="F1025" s="3" t="s">
        <v>803</v>
      </c>
      <c r="G1025" s="3" t="s">
        <v>773</v>
      </c>
      <c r="H1025" s="3" t="e">
        <f>#REF!</f>
        <v>#REF!</v>
      </c>
    </row>
    <row r="1026" spans="1:8">
      <c r="A1026" s="3" t="str">
        <f t="shared" si="57"/>
        <v>КОРПОРАЦИЯ ЗА ТЕХНОЛОГИИ И ИНОВАЦИИ АД</v>
      </c>
      <c r="B1026" s="3" t="str">
        <f t="shared" si="58"/>
        <v>115086942</v>
      </c>
      <c r="C1026" s="8">
        <f t="shared" si="59"/>
        <v>45747</v>
      </c>
      <c r="D1026" s="3" t="s">
        <v>804</v>
      </c>
      <c r="E1026" s="3">
        <v>1</v>
      </c>
      <c r="F1026" s="3" t="s">
        <v>805</v>
      </c>
      <c r="G1026" s="3" t="s">
        <v>773</v>
      </c>
      <c r="H1026" s="3" t="e">
        <f>#REF!</f>
        <v>#REF!</v>
      </c>
    </row>
    <row r="1027" spans="1:8">
      <c r="A1027" s="3" t="str">
        <f t="shared" si="57"/>
        <v>КОРПОРАЦИЯ ЗА ТЕХНОЛОГИИ И ИНОВАЦИИ АД</v>
      </c>
      <c r="B1027" s="3" t="str">
        <f t="shared" si="58"/>
        <v>115086942</v>
      </c>
      <c r="C1027" s="8">
        <f t="shared" si="59"/>
        <v>45747</v>
      </c>
      <c r="D1027" s="3" t="s">
        <v>806</v>
      </c>
      <c r="E1027" s="3">
        <v>1</v>
      </c>
      <c r="F1027" s="3" t="s">
        <v>807</v>
      </c>
      <c r="G1027" s="3" t="s">
        <v>773</v>
      </c>
      <c r="H1027" s="3" t="e">
        <f>#REF!</f>
        <v>#REF!</v>
      </c>
    </row>
    <row r="1028" spans="1:8">
      <c r="A1028" s="3" t="str">
        <f t="shared" si="57"/>
        <v>КОРПОРАЦИЯ ЗА ТЕХНОЛОГИИ И ИНОВАЦИИ АД</v>
      </c>
      <c r="B1028" s="3" t="str">
        <f t="shared" si="58"/>
        <v>115086942</v>
      </c>
      <c r="C1028" s="8">
        <f t="shared" si="59"/>
        <v>45747</v>
      </c>
      <c r="D1028" s="3" t="s">
        <v>808</v>
      </c>
      <c r="E1028" s="3">
        <v>1</v>
      </c>
      <c r="F1028" s="3" t="s">
        <v>781</v>
      </c>
      <c r="G1028" s="3" t="s">
        <v>773</v>
      </c>
      <c r="H1028" s="3" t="e">
        <f>#REF!</f>
        <v>#REF!</v>
      </c>
    </row>
    <row r="1029" spans="1:8">
      <c r="A1029" s="3" t="str">
        <f t="shared" si="57"/>
        <v>КОРПОРАЦИЯ ЗА ТЕХНОЛОГИИ И ИНОВАЦИИ АД</v>
      </c>
      <c r="B1029" s="3" t="str">
        <f t="shared" si="58"/>
        <v>115086942</v>
      </c>
      <c r="C1029" s="8">
        <f t="shared" si="59"/>
        <v>45747</v>
      </c>
      <c r="D1029" s="3" t="s">
        <v>809</v>
      </c>
      <c r="E1029" s="3">
        <v>1</v>
      </c>
      <c r="F1029" s="3" t="s">
        <v>810</v>
      </c>
      <c r="G1029" s="3" t="s">
        <v>773</v>
      </c>
      <c r="H1029" s="3" t="e">
        <f>#REF!</f>
        <v>#REF!</v>
      </c>
    </row>
    <row r="1030" spans="1:8">
      <c r="A1030" s="3" t="str">
        <f t="shared" si="57"/>
        <v>КОРПОРАЦИЯ ЗА ТЕХНОЛОГИИ И ИНОВАЦИИ АД</v>
      </c>
      <c r="B1030" s="3" t="str">
        <f t="shared" si="58"/>
        <v>115086942</v>
      </c>
      <c r="C1030" s="8">
        <f t="shared" si="59"/>
        <v>45747</v>
      </c>
      <c r="D1030" s="3" t="s">
        <v>811</v>
      </c>
      <c r="E1030" s="3">
        <v>1</v>
      </c>
      <c r="F1030" s="3" t="s">
        <v>812</v>
      </c>
      <c r="G1030" s="3" t="s">
        <v>773</v>
      </c>
      <c r="H1030" s="3" t="e">
        <f>#REF!</f>
        <v>#REF!</v>
      </c>
    </row>
    <row r="1031" spans="1:8">
      <c r="A1031" s="3" t="str">
        <f t="shared" si="57"/>
        <v>КОРПОРАЦИЯ ЗА ТЕХНОЛОГИИ И ИНОВАЦИИ АД</v>
      </c>
      <c r="B1031" s="3" t="str">
        <f t="shared" si="58"/>
        <v>115086942</v>
      </c>
      <c r="C1031" s="8">
        <f t="shared" si="59"/>
        <v>45747</v>
      </c>
      <c r="D1031" s="3" t="s">
        <v>813</v>
      </c>
      <c r="E1031" s="3">
        <v>1</v>
      </c>
      <c r="F1031" s="3" t="s">
        <v>814</v>
      </c>
      <c r="G1031" s="3" t="s">
        <v>773</v>
      </c>
      <c r="H1031" s="3" t="e">
        <f>#REF!</f>
        <v>#REF!</v>
      </c>
    </row>
    <row r="1032" spans="1:8">
      <c r="A1032" s="3" t="str">
        <f t="shared" si="57"/>
        <v>КОРПОРАЦИЯ ЗА ТЕХНОЛОГИИ И ИНОВАЦИИ АД</v>
      </c>
      <c r="B1032" s="3" t="str">
        <f t="shared" si="58"/>
        <v>115086942</v>
      </c>
      <c r="C1032" s="8">
        <f t="shared" si="59"/>
        <v>45747</v>
      </c>
      <c r="D1032" s="3" t="s">
        <v>815</v>
      </c>
      <c r="E1032" s="3">
        <v>1</v>
      </c>
      <c r="F1032" s="3" t="s">
        <v>785</v>
      </c>
      <c r="G1032" s="3" t="s">
        <v>773</v>
      </c>
      <c r="H1032" s="3" t="e">
        <f>#REF!</f>
        <v>#REF!</v>
      </c>
    </row>
    <row r="1033" spans="1:8">
      <c r="A1033" s="3" t="str">
        <f t="shared" si="57"/>
        <v>КОРПОРАЦИЯ ЗА ТЕХНОЛОГИИ И ИНОВАЦИИ АД</v>
      </c>
      <c r="B1033" s="3" t="str">
        <f t="shared" si="58"/>
        <v>115086942</v>
      </c>
      <c r="C1033" s="8">
        <f t="shared" si="59"/>
        <v>45747</v>
      </c>
      <c r="D1033" s="3" t="s">
        <v>816</v>
      </c>
      <c r="E1033" s="3">
        <v>1</v>
      </c>
      <c r="F1033" s="3" t="s">
        <v>817</v>
      </c>
      <c r="G1033" s="3" t="s">
        <v>773</v>
      </c>
      <c r="H1033" s="3" t="e">
        <f>#REF!</f>
        <v>#REF!</v>
      </c>
    </row>
    <row r="1034" spans="1:8">
      <c r="A1034" s="3" t="str">
        <f t="shared" si="57"/>
        <v>КОРПОРАЦИЯ ЗА ТЕХНОЛОГИИ И ИНОВАЦИИ АД</v>
      </c>
      <c r="B1034" s="3" t="str">
        <f t="shared" si="58"/>
        <v>115086942</v>
      </c>
      <c r="C1034" s="8">
        <f t="shared" si="59"/>
        <v>45747</v>
      </c>
      <c r="D1034" s="3" t="s">
        <v>818</v>
      </c>
      <c r="E1034" s="3">
        <v>1</v>
      </c>
      <c r="F1034" s="3" t="s">
        <v>819</v>
      </c>
      <c r="G1034" s="3" t="s">
        <v>773</v>
      </c>
      <c r="H1034" s="3" t="e">
        <f>#REF!</f>
        <v>#REF!</v>
      </c>
    </row>
    <row r="1035" spans="1:8">
      <c r="A1035" s="3" t="str">
        <f t="shared" si="57"/>
        <v>КОРПОРАЦИЯ ЗА ТЕХНОЛОГИИ И ИНОВАЦИИ АД</v>
      </c>
      <c r="B1035" s="3" t="str">
        <f t="shared" si="58"/>
        <v>115086942</v>
      </c>
      <c r="C1035" s="8">
        <f t="shared" si="59"/>
        <v>45747</v>
      </c>
      <c r="D1035" s="3" t="s">
        <v>820</v>
      </c>
      <c r="E1035" s="3">
        <v>1</v>
      </c>
      <c r="F1035" s="3" t="s">
        <v>821</v>
      </c>
      <c r="G1035" s="3" t="s">
        <v>773</v>
      </c>
      <c r="H1035" s="3" t="e">
        <f>#REF!</f>
        <v>#REF!</v>
      </c>
    </row>
    <row r="1036" spans="1:8">
      <c r="A1036" s="3" t="str">
        <f t="shared" si="57"/>
        <v>КОРПОРАЦИЯ ЗА ТЕХНОЛОГИИ И ИНОВАЦИИ АД</v>
      </c>
      <c r="B1036" s="3" t="str">
        <f t="shared" si="58"/>
        <v>115086942</v>
      </c>
      <c r="C1036" s="8">
        <f t="shared" si="59"/>
        <v>45747</v>
      </c>
      <c r="D1036" s="3" t="s">
        <v>822</v>
      </c>
      <c r="E1036" s="3">
        <v>1</v>
      </c>
      <c r="F1036" s="3" t="s">
        <v>823</v>
      </c>
      <c r="G1036" s="3" t="s">
        <v>773</v>
      </c>
      <c r="H1036" s="3" t="e">
        <f>#REF!</f>
        <v>#REF!</v>
      </c>
    </row>
    <row r="1037" spans="1:8">
      <c r="A1037" s="3" t="str">
        <f t="shared" si="57"/>
        <v>КОРПОРАЦИЯ ЗА ТЕХНОЛОГИИ И ИНОВАЦИИ АД</v>
      </c>
      <c r="B1037" s="3" t="str">
        <f t="shared" si="58"/>
        <v>115086942</v>
      </c>
      <c r="C1037" s="8">
        <f t="shared" si="59"/>
        <v>45747</v>
      </c>
      <c r="D1037" s="3" t="s">
        <v>824</v>
      </c>
      <c r="E1037" s="3">
        <v>1</v>
      </c>
      <c r="F1037" s="3" t="s">
        <v>825</v>
      </c>
      <c r="G1037" s="3" t="s">
        <v>773</v>
      </c>
      <c r="H1037" s="3" t="e">
        <f>#REF!</f>
        <v>#REF!</v>
      </c>
    </row>
    <row r="1038" spans="1:8">
      <c r="A1038" s="3" t="str">
        <f t="shared" si="57"/>
        <v>КОРПОРАЦИЯ ЗА ТЕХНОЛОГИИ И ИНОВАЦИИ АД</v>
      </c>
      <c r="B1038" s="3" t="str">
        <f t="shared" si="58"/>
        <v>115086942</v>
      </c>
      <c r="C1038" s="8">
        <f t="shared" si="59"/>
        <v>45747</v>
      </c>
      <c r="D1038" s="3" t="s">
        <v>826</v>
      </c>
      <c r="E1038" s="3">
        <v>1</v>
      </c>
      <c r="F1038" s="3" t="s">
        <v>827</v>
      </c>
      <c r="G1038" s="3" t="s">
        <v>773</v>
      </c>
      <c r="H1038" s="3" t="e">
        <f>#REF!</f>
        <v>#REF!</v>
      </c>
    </row>
    <row r="1039" spans="1:8">
      <c r="A1039" s="3" t="str">
        <f t="shared" si="57"/>
        <v>КОРПОРАЦИЯ ЗА ТЕХНОЛОГИИ И ИНОВАЦИИ АД</v>
      </c>
      <c r="B1039" s="3" t="str">
        <f t="shared" si="58"/>
        <v>115086942</v>
      </c>
      <c r="C1039" s="8">
        <f t="shared" si="59"/>
        <v>45747</v>
      </c>
      <c r="D1039" s="3" t="s">
        <v>828</v>
      </c>
      <c r="E1039" s="3">
        <v>1</v>
      </c>
      <c r="F1039" s="3" t="s">
        <v>829</v>
      </c>
      <c r="G1039" s="3" t="s">
        <v>773</v>
      </c>
      <c r="H1039" s="3" t="e">
        <f>#REF!</f>
        <v>#REF!</v>
      </c>
    </row>
    <row r="1040" spans="1:8">
      <c r="A1040" s="3" t="str">
        <f t="shared" ref="A1040:A1103" si="60">pdeName</f>
        <v>КОРПОРАЦИЯ ЗА ТЕХНОЛОГИИ И ИНОВАЦИИ АД</v>
      </c>
      <c r="B1040" s="3" t="str">
        <f t="shared" ref="B1040:B1103" si="61">pdeBulstat</f>
        <v>115086942</v>
      </c>
      <c r="C1040" s="8">
        <f t="shared" ref="C1040:C1103" si="62">endDate</f>
        <v>45747</v>
      </c>
      <c r="D1040" s="3" t="s">
        <v>830</v>
      </c>
      <c r="E1040" s="3">
        <v>1</v>
      </c>
      <c r="F1040" s="3" t="s">
        <v>831</v>
      </c>
      <c r="G1040" s="3" t="s">
        <v>773</v>
      </c>
      <c r="H1040" s="3" t="e">
        <f>#REF!</f>
        <v>#REF!</v>
      </c>
    </row>
    <row r="1041" spans="1:8">
      <c r="A1041" s="3" t="str">
        <f t="shared" si="60"/>
        <v>КОРПОРАЦИЯ ЗА ТЕХНОЛОГИИ И ИНОВАЦИИ АД</v>
      </c>
      <c r="B1041" s="3" t="str">
        <f t="shared" si="61"/>
        <v>115086942</v>
      </c>
      <c r="C1041" s="8">
        <f t="shared" si="62"/>
        <v>45747</v>
      </c>
      <c r="D1041" s="3" t="s">
        <v>832</v>
      </c>
      <c r="E1041" s="3">
        <v>1</v>
      </c>
      <c r="F1041" s="3" t="s">
        <v>833</v>
      </c>
      <c r="G1041" s="3" t="s">
        <v>773</v>
      </c>
      <c r="H1041" s="3" t="e">
        <f>#REF!</f>
        <v>#REF!</v>
      </c>
    </row>
    <row r="1042" spans="1:8">
      <c r="A1042" s="3" t="str">
        <f t="shared" si="60"/>
        <v>КОРПОРАЦИЯ ЗА ТЕХНОЛОГИИ И ИНОВАЦИИ АД</v>
      </c>
      <c r="B1042" s="3" t="str">
        <f t="shared" si="61"/>
        <v>115086942</v>
      </c>
      <c r="C1042" s="8">
        <f t="shared" si="62"/>
        <v>45747</v>
      </c>
      <c r="D1042" s="3" t="s">
        <v>834</v>
      </c>
      <c r="E1042" s="3">
        <v>1</v>
      </c>
      <c r="F1042" s="3" t="s">
        <v>835</v>
      </c>
      <c r="G1042" s="3" t="s">
        <v>773</v>
      </c>
      <c r="H1042" s="3" t="e">
        <f>#REF!</f>
        <v>#REF!</v>
      </c>
    </row>
    <row r="1043" spans="1:8">
      <c r="A1043" s="3" t="str">
        <f t="shared" si="60"/>
        <v>КОРПОРАЦИЯ ЗА ТЕХНОЛОГИИ И ИНОВАЦИИ АД</v>
      </c>
      <c r="B1043" s="3" t="str">
        <f t="shared" si="61"/>
        <v>115086942</v>
      </c>
      <c r="C1043" s="8">
        <f t="shared" si="62"/>
        <v>45747</v>
      </c>
      <c r="D1043" s="3" t="s">
        <v>836</v>
      </c>
      <c r="E1043" s="3">
        <v>1</v>
      </c>
      <c r="F1043" s="3" t="s">
        <v>837</v>
      </c>
      <c r="G1043" s="3" t="s">
        <v>773</v>
      </c>
      <c r="H1043" s="3" t="e">
        <f>#REF!</f>
        <v>#REF!</v>
      </c>
    </row>
    <row r="1044" spans="1:8">
      <c r="A1044" s="3" t="str">
        <f t="shared" si="60"/>
        <v>КОРПОРАЦИЯ ЗА ТЕХНОЛОГИИ И ИНОВАЦИИ АД</v>
      </c>
      <c r="B1044" s="3" t="str">
        <f t="shared" si="61"/>
        <v>115086942</v>
      </c>
      <c r="C1044" s="8">
        <f t="shared" si="62"/>
        <v>45747</v>
      </c>
      <c r="D1044" s="3" t="s">
        <v>838</v>
      </c>
      <c r="E1044" s="3">
        <v>1</v>
      </c>
      <c r="F1044" s="3" t="s">
        <v>839</v>
      </c>
      <c r="G1044" s="3" t="s">
        <v>773</v>
      </c>
      <c r="H1044" s="3" t="e">
        <f>#REF!</f>
        <v>#REF!</v>
      </c>
    </row>
    <row r="1045" spans="1:8">
      <c r="A1045" s="3" t="str">
        <f t="shared" si="60"/>
        <v>КОРПОРАЦИЯ ЗА ТЕХНОЛОГИИ И ИНОВАЦИИ АД</v>
      </c>
      <c r="B1045" s="3" t="str">
        <f t="shared" si="61"/>
        <v>115086942</v>
      </c>
      <c r="C1045" s="8">
        <f t="shared" si="62"/>
        <v>45747</v>
      </c>
      <c r="D1045" s="3" t="s">
        <v>840</v>
      </c>
      <c r="E1045" s="3">
        <v>1</v>
      </c>
      <c r="F1045" s="3" t="s">
        <v>841</v>
      </c>
      <c r="G1045" s="3" t="s">
        <v>773</v>
      </c>
      <c r="H1045" s="3" t="e">
        <f>#REF!</f>
        <v>#REF!</v>
      </c>
    </row>
    <row r="1046" spans="1:8">
      <c r="A1046" s="3" t="str">
        <f t="shared" si="60"/>
        <v>КОРПОРАЦИЯ ЗА ТЕХНОЛОГИИ И ИНОВАЦИИ АД</v>
      </c>
      <c r="B1046" s="3" t="str">
        <f t="shared" si="61"/>
        <v>115086942</v>
      </c>
      <c r="C1046" s="8">
        <f t="shared" si="62"/>
        <v>45747</v>
      </c>
      <c r="D1046" s="3" t="s">
        <v>842</v>
      </c>
      <c r="E1046" s="3">
        <v>1</v>
      </c>
      <c r="F1046" s="3" t="s">
        <v>843</v>
      </c>
      <c r="G1046" s="3" t="s">
        <v>773</v>
      </c>
      <c r="H1046" s="3" t="e">
        <f>#REF!</f>
        <v>#REF!</v>
      </c>
    </row>
    <row r="1047" spans="1:8">
      <c r="A1047" s="3" t="str">
        <f t="shared" si="60"/>
        <v>КОРПОРАЦИЯ ЗА ТЕХНОЛОГИИ И ИНОВАЦИИ АД</v>
      </c>
      <c r="B1047" s="3" t="str">
        <f t="shared" si="61"/>
        <v>115086942</v>
      </c>
      <c r="C1047" s="8">
        <f t="shared" si="62"/>
        <v>45747</v>
      </c>
      <c r="D1047" s="3" t="s">
        <v>844</v>
      </c>
      <c r="E1047" s="3">
        <v>1</v>
      </c>
      <c r="F1047" s="3" t="s">
        <v>845</v>
      </c>
      <c r="G1047" s="3" t="s">
        <v>773</v>
      </c>
      <c r="H1047" s="3" t="e">
        <f>#REF!</f>
        <v>#REF!</v>
      </c>
    </row>
    <row r="1048" spans="1:8">
      <c r="A1048" s="3" t="str">
        <f t="shared" si="60"/>
        <v>КОРПОРАЦИЯ ЗА ТЕХНОЛОГИИ И ИНОВАЦИИ АД</v>
      </c>
      <c r="B1048" s="3" t="str">
        <f t="shared" si="61"/>
        <v>115086942</v>
      </c>
      <c r="C1048" s="8">
        <f t="shared" si="62"/>
        <v>45747</v>
      </c>
      <c r="D1048" s="3" t="s">
        <v>846</v>
      </c>
      <c r="E1048" s="3">
        <v>1</v>
      </c>
      <c r="F1048" s="3" t="s">
        <v>847</v>
      </c>
      <c r="G1048" s="3" t="s">
        <v>773</v>
      </c>
      <c r="H1048" s="3" t="e">
        <f>#REF!</f>
        <v>#REF!</v>
      </c>
    </row>
    <row r="1049" spans="1:8">
      <c r="A1049" s="3" t="str">
        <f t="shared" si="60"/>
        <v>КОРПОРАЦИЯ ЗА ТЕХНОЛОГИИ И ИНОВАЦИИ АД</v>
      </c>
      <c r="B1049" s="3" t="str">
        <f t="shared" si="61"/>
        <v>115086942</v>
      </c>
      <c r="C1049" s="8">
        <f t="shared" si="62"/>
        <v>45747</v>
      </c>
      <c r="D1049" s="3" t="s">
        <v>848</v>
      </c>
      <c r="E1049" s="3">
        <v>1</v>
      </c>
      <c r="F1049" s="3" t="s">
        <v>849</v>
      </c>
      <c r="G1049" s="3" t="s">
        <v>773</v>
      </c>
      <c r="H1049" s="3" t="e">
        <f>#REF!</f>
        <v>#REF!</v>
      </c>
    </row>
    <row r="1050" spans="1:8">
      <c r="A1050" s="3" t="str">
        <f t="shared" si="60"/>
        <v>КОРПОРАЦИЯ ЗА ТЕХНОЛОГИИ И ИНОВАЦИИ АД</v>
      </c>
      <c r="B1050" s="3" t="str">
        <f t="shared" si="61"/>
        <v>115086942</v>
      </c>
      <c r="C1050" s="8">
        <f t="shared" si="62"/>
        <v>45747</v>
      </c>
      <c r="D1050" s="3" t="s">
        <v>850</v>
      </c>
      <c r="E1050" s="3">
        <v>1</v>
      </c>
      <c r="F1050" s="3" t="s">
        <v>851</v>
      </c>
      <c r="G1050" s="3" t="s">
        <v>773</v>
      </c>
      <c r="H1050" s="3" t="e">
        <f>#REF!</f>
        <v>#REF!</v>
      </c>
    </row>
    <row r="1051" spans="1:8">
      <c r="A1051" s="3" t="str">
        <f t="shared" si="60"/>
        <v>КОРПОРАЦИЯ ЗА ТЕХНОЛОГИИ И ИНОВАЦИИ АД</v>
      </c>
      <c r="B1051" s="3" t="str">
        <f t="shared" si="61"/>
        <v>115086942</v>
      </c>
      <c r="C1051" s="8">
        <f t="shared" si="62"/>
        <v>45747</v>
      </c>
      <c r="D1051" s="3" t="s">
        <v>771</v>
      </c>
      <c r="E1051" s="3">
        <v>2</v>
      </c>
      <c r="F1051" s="3" t="s">
        <v>772</v>
      </c>
      <c r="G1051" s="3" t="s">
        <v>773</v>
      </c>
      <c r="H1051" s="3" t="e">
        <f>#REF!</f>
        <v>#REF!</v>
      </c>
    </row>
    <row r="1052" spans="1:8">
      <c r="A1052" s="3" t="str">
        <f t="shared" si="60"/>
        <v>КОРПОРАЦИЯ ЗА ТЕХНОЛОГИИ И ИНОВАЦИИ АД</v>
      </c>
      <c r="B1052" s="3" t="str">
        <f t="shared" si="61"/>
        <v>115086942</v>
      </c>
      <c r="C1052" s="8">
        <f t="shared" si="62"/>
        <v>45747</v>
      </c>
      <c r="D1052" s="3" t="s">
        <v>774</v>
      </c>
      <c r="E1052" s="3">
        <v>2</v>
      </c>
      <c r="F1052" s="3" t="s">
        <v>775</v>
      </c>
      <c r="G1052" s="3" t="s">
        <v>773</v>
      </c>
      <c r="H1052" s="3" t="e">
        <f>#REF!</f>
        <v>#REF!</v>
      </c>
    </row>
    <row r="1053" spans="1:8">
      <c r="A1053" s="3" t="str">
        <f t="shared" si="60"/>
        <v>КОРПОРАЦИЯ ЗА ТЕХНОЛОГИИ И ИНОВАЦИИ АД</v>
      </c>
      <c r="B1053" s="3" t="str">
        <f t="shared" si="61"/>
        <v>115086942</v>
      </c>
      <c r="C1053" s="8">
        <f t="shared" si="62"/>
        <v>45747</v>
      </c>
      <c r="D1053" s="3" t="s">
        <v>776</v>
      </c>
      <c r="E1053" s="3">
        <v>2</v>
      </c>
      <c r="F1053" s="3" t="s">
        <v>777</v>
      </c>
      <c r="G1053" s="3" t="s">
        <v>773</v>
      </c>
      <c r="H1053" s="3" t="e">
        <f>#REF!</f>
        <v>#REF!</v>
      </c>
    </row>
    <row r="1054" spans="1:8">
      <c r="A1054" s="3" t="str">
        <f t="shared" si="60"/>
        <v>КОРПОРАЦИЯ ЗА ТЕХНОЛОГИИ И ИНОВАЦИИ АД</v>
      </c>
      <c r="B1054" s="3" t="str">
        <f t="shared" si="61"/>
        <v>115086942</v>
      </c>
      <c r="C1054" s="8">
        <f t="shared" si="62"/>
        <v>45747</v>
      </c>
      <c r="D1054" s="3" t="s">
        <v>778</v>
      </c>
      <c r="E1054" s="3">
        <v>2</v>
      </c>
      <c r="F1054" s="3" t="s">
        <v>779</v>
      </c>
      <c r="G1054" s="3" t="s">
        <v>773</v>
      </c>
      <c r="H1054" s="3" t="e">
        <f>#REF!</f>
        <v>#REF!</v>
      </c>
    </row>
    <row r="1055" spans="1:8">
      <c r="A1055" s="3" t="str">
        <f t="shared" si="60"/>
        <v>КОРПОРАЦИЯ ЗА ТЕХНОЛОГИИ И ИНОВАЦИИ АД</v>
      </c>
      <c r="B1055" s="3" t="str">
        <f t="shared" si="61"/>
        <v>115086942</v>
      </c>
      <c r="C1055" s="8">
        <f t="shared" si="62"/>
        <v>45747</v>
      </c>
      <c r="D1055" s="3" t="s">
        <v>780</v>
      </c>
      <c r="E1055" s="3">
        <v>2</v>
      </c>
      <c r="F1055" s="3" t="s">
        <v>781</v>
      </c>
      <c r="G1055" s="3" t="s">
        <v>773</v>
      </c>
      <c r="H1055" s="3" t="e">
        <f>#REF!</f>
        <v>#REF!</v>
      </c>
    </row>
    <row r="1056" spans="1:8">
      <c r="A1056" s="3" t="str">
        <f t="shared" si="60"/>
        <v>КОРПОРАЦИЯ ЗА ТЕХНОЛОГИИ И ИНОВАЦИИ АД</v>
      </c>
      <c r="B1056" s="3" t="str">
        <f t="shared" si="61"/>
        <v>115086942</v>
      </c>
      <c r="C1056" s="8">
        <f t="shared" si="62"/>
        <v>45747</v>
      </c>
      <c r="D1056" s="3" t="s">
        <v>782</v>
      </c>
      <c r="E1056" s="3">
        <v>2</v>
      </c>
      <c r="F1056" s="3" t="s">
        <v>783</v>
      </c>
      <c r="G1056" s="3" t="s">
        <v>773</v>
      </c>
      <c r="H1056" s="3" t="e">
        <f>#REF!</f>
        <v>#REF!</v>
      </c>
    </row>
    <row r="1057" spans="1:8">
      <c r="A1057" s="3" t="str">
        <f t="shared" si="60"/>
        <v>КОРПОРАЦИЯ ЗА ТЕХНОЛОГИИ И ИНОВАЦИИ АД</v>
      </c>
      <c r="B1057" s="3" t="str">
        <f t="shared" si="61"/>
        <v>115086942</v>
      </c>
      <c r="C1057" s="8">
        <f t="shared" si="62"/>
        <v>45747</v>
      </c>
      <c r="D1057" s="3" t="s">
        <v>784</v>
      </c>
      <c r="E1057" s="3">
        <v>2</v>
      </c>
      <c r="F1057" s="3" t="s">
        <v>785</v>
      </c>
      <c r="G1057" s="3" t="s">
        <v>773</v>
      </c>
      <c r="H1057" s="3" t="e">
        <f>#REF!</f>
        <v>#REF!</v>
      </c>
    </row>
    <row r="1058" spans="1:8">
      <c r="A1058" s="3" t="str">
        <f t="shared" si="60"/>
        <v>КОРПОРАЦИЯ ЗА ТЕХНОЛОГИИ И ИНОВАЦИИ АД</v>
      </c>
      <c r="B1058" s="3" t="str">
        <f t="shared" si="61"/>
        <v>115086942</v>
      </c>
      <c r="C1058" s="8">
        <f t="shared" si="62"/>
        <v>45747</v>
      </c>
      <c r="D1058" s="3" t="s">
        <v>786</v>
      </c>
      <c r="E1058" s="3">
        <v>2</v>
      </c>
      <c r="F1058" s="3" t="s">
        <v>787</v>
      </c>
      <c r="G1058" s="3" t="s">
        <v>773</v>
      </c>
      <c r="H1058" s="3" t="e">
        <f>#REF!</f>
        <v>#REF!</v>
      </c>
    </row>
    <row r="1059" spans="1:8">
      <c r="A1059" s="3" t="str">
        <f t="shared" si="60"/>
        <v>КОРПОРАЦИЯ ЗА ТЕХНОЛОГИИ И ИНОВАЦИИ АД</v>
      </c>
      <c r="B1059" s="3" t="str">
        <f t="shared" si="61"/>
        <v>115086942</v>
      </c>
      <c r="C1059" s="8">
        <f t="shared" si="62"/>
        <v>45747</v>
      </c>
      <c r="D1059" s="3" t="s">
        <v>788</v>
      </c>
      <c r="E1059" s="3">
        <v>2</v>
      </c>
      <c r="F1059" s="3" t="s">
        <v>785</v>
      </c>
      <c r="G1059" s="3" t="s">
        <v>773</v>
      </c>
      <c r="H1059" s="3" t="e">
        <f>#REF!</f>
        <v>#REF!</v>
      </c>
    </row>
    <row r="1060" spans="1:8">
      <c r="A1060" s="3" t="str">
        <f t="shared" si="60"/>
        <v>КОРПОРАЦИЯ ЗА ТЕХНОЛОГИИ И ИНОВАЦИИ АД</v>
      </c>
      <c r="B1060" s="3" t="str">
        <f t="shared" si="61"/>
        <v>115086942</v>
      </c>
      <c r="C1060" s="8">
        <f t="shared" si="62"/>
        <v>45747</v>
      </c>
      <c r="D1060" s="3" t="s">
        <v>789</v>
      </c>
      <c r="E1060" s="3">
        <v>2</v>
      </c>
      <c r="F1060" s="3" t="s">
        <v>172</v>
      </c>
      <c r="G1060" s="3" t="s">
        <v>773</v>
      </c>
      <c r="H1060" s="3" t="e">
        <f>#REF!</f>
        <v>#REF!</v>
      </c>
    </row>
    <row r="1061" spans="1:8">
      <c r="A1061" s="3" t="str">
        <f t="shared" si="60"/>
        <v>КОРПОРАЦИЯ ЗА ТЕХНОЛОГИИ И ИНОВАЦИИ АД</v>
      </c>
      <c r="B1061" s="3" t="str">
        <f t="shared" si="61"/>
        <v>115086942</v>
      </c>
      <c r="C1061" s="8">
        <f t="shared" si="62"/>
        <v>45747</v>
      </c>
      <c r="D1061" s="3" t="s">
        <v>790</v>
      </c>
      <c r="E1061" s="3">
        <v>2</v>
      </c>
      <c r="F1061" s="3" t="s">
        <v>175</v>
      </c>
      <c r="G1061" s="3" t="s">
        <v>773</v>
      </c>
      <c r="H1061" s="3" t="e">
        <f>#REF!</f>
        <v>#REF!</v>
      </c>
    </row>
    <row r="1062" spans="1:8">
      <c r="A1062" s="3" t="str">
        <f t="shared" si="60"/>
        <v>КОРПОРАЦИЯ ЗА ТЕХНОЛОГИИ И ИНОВАЦИИ АД</v>
      </c>
      <c r="B1062" s="3" t="str">
        <f t="shared" si="61"/>
        <v>115086942</v>
      </c>
      <c r="C1062" s="8">
        <f t="shared" si="62"/>
        <v>45747</v>
      </c>
      <c r="D1062" s="3" t="s">
        <v>791</v>
      </c>
      <c r="E1062" s="3">
        <v>2</v>
      </c>
      <c r="F1062" s="3" t="s">
        <v>792</v>
      </c>
      <c r="G1062" s="3" t="s">
        <v>773</v>
      </c>
      <c r="H1062" s="3" t="e">
        <f>#REF!</f>
        <v>#REF!</v>
      </c>
    </row>
    <row r="1063" spans="1:8">
      <c r="A1063" s="3" t="str">
        <f t="shared" si="60"/>
        <v>КОРПОРАЦИЯ ЗА ТЕХНОЛОГИИ И ИНОВАЦИИ АД</v>
      </c>
      <c r="B1063" s="3" t="str">
        <f t="shared" si="61"/>
        <v>115086942</v>
      </c>
      <c r="C1063" s="8">
        <f t="shared" si="62"/>
        <v>45747</v>
      </c>
      <c r="D1063" s="3" t="s">
        <v>793</v>
      </c>
      <c r="E1063" s="3">
        <v>2</v>
      </c>
      <c r="F1063" s="3" t="s">
        <v>794</v>
      </c>
      <c r="G1063" s="3" t="s">
        <v>773</v>
      </c>
      <c r="H1063" s="3" t="e">
        <f>#REF!</f>
        <v>#REF!</v>
      </c>
    </row>
    <row r="1064" spans="1:8">
      <c r="A1064" s="3" t="str">
        <f t="shared" si="60"/>
        <v>КОРПОРАЦИЯ ЗА ТЕХНОЛОГИИ И ИНОВАЦИИ АД</v>
      </c>
      <c r="B1064" s="3" t="str">
        <f t="shared" si="61"/>
        <v>115086942</v>
      </c>
      <c r="C1064" s="8">
        <f t="shared" si="62"/>
        <v>45747</v>
      </c>
      <c r="D1064" s="3" t="s">
        <v>795</v>
      </c>
      <c r="E1064" s="3">
        <v>2</v>
      </c>
      <c r="F1064" s="3" t="s">
        <v>796</v>
      </c>
      <c r="G1064" s="3" t="s">
        <v>773</v>
      </c>
      <c r="H1064" s="3" t="e">
        <f>#REF!</f>
        <v>#REF!</v>
      </c>
    </row>
    <row r="1065" spans="1:8">
      <c r="A1065" s="3" t="str">
        <f t="shared" si="60"/>
        <v>КОРПОРАЦИЯ ЗА ТЕХНОЛОГИИ И ИНОВАЦИИ АД</v>
      </c>
      <c r="B1065" s="3" t="str">
        <f t="shared" si="61"/>
        <v>115086942</v>
      </c>
      <c r="C1065" s="8">
        <f t="shared" si="62"/>
        <v>45747</v>
      </c>
      <c r="D1065" s="3" t="s">
        <v>797</v>
      </c>
      <c r="E1065" s="3">
        <v>2</v>
      </c>
      <c r="F1065" s="3" t="s">
        <v>798</v>
      </c>
      <c r="G1065" s="3" t="s">
        <v>773</v>
      </c>
      <c r="H1065" s="3" t="e">
        <f>#REF!</f>
        <v>#REF!</v>
      </c>
    </row>
    <row r="1066" spans="1:8">
      <c r="A1066" s="3" t="str">
        <f t="shared" si="60"/>
        <v>КОРПОРАЦИЯ ЗА ТЕХНОЛОГИИ И ИНОВАЦИИ АД</v>
      </c>
      <c r="B1066" s="3" t="str">
        <f t="shared" si="61"/>
        <v>115086942</v>
      </c>
      <c r="C1066" s="8">
        <f t="shared" si="62"/>
        <v>45747</v>
      </c>
      <c r="D1066" s="3" t="s">
        <v>799</v>
      </c>
      <c r="E1066" s="3">
        <v>2</v>
      </c>
      <c r="F1066" s="3" t="s">
        <v>800</v>
      </c>
      <c r="G1066" s="3" t="s">
        <v>773</v>
      </c>
      <c r="H1066" s="3" t="e">
        <f>#REF!</f>
        <v>#REF!</v>
      </c>
    </row>
    <row r="1067" spans="1:8">
      <c r="A1067" s="3" t="str">
        <f t="shared" si="60"/>
        <v>КОРПОРАЦИЯ ЗА ТЕХНОЛОГИИ И ИНОВАЦИИ АД</v>
      </c>
      <c r="B1067" s="3" t="str">
        <f t="shared" si="61"/>
        <v>115086942</v>
      </c>
      <c r="C1067" s="8">
        <f t="shared" si="62"/>
        <v>45747</v>
      </c>
      <c r="D1067" s="3" t="s">
        <v>801</v>
      </c>
      <c r="E1067" s="3">
        <v>2</v>
      </c>
      <c r="F1067" s="3" t="s">
        <v>772</v>
      </c>
      <c r="G1067" s="3" t="s">
        <v>773</v>
      </c>
      <c r="H1067" s="3" t="e">
        <f>#REF!</f>
        <v>#REF!</v>
      </c>
    </row>
    <row r="1068" spans="1:8">
      <c r="A1068" s="3" t="str">
        <f t="shared" si="60"/>
        <v>КОРПОРАЦИЯ ЗА ТЕХНОЛОГИИ И ИНОВАЦИИ АД</v>
      </c>
      <c r="B1068" s="3" t="str">
        <f t="shared" si="61"/>
        <v>115086942</v>
      </c>
      <c r="C1068" s="8">
        <f t="shared" si="62"/>
        <v>45747</v>
      </c>
      <c r="D1068" s="3" t="s">
        <v>802</v>
      </c>
      <c r="E1068" s="3">
        <v>2</v>
      </c>
      <c r="F1068" s="3" t="s">
        <v>803</v>
      </c>
      <c r="G1068" s="3" t="s">
        <v>773</v>
      </c>
      <c r="H1068" s="3" t="e">
        <f>#REF!</f>
        <v>#REF!</v>
      </c>
    </row>
    <row r="1069" spans="1:8">
      <c r="A1069" s="3" t="str">
        <f t="shared" si="60"/>
        <v>КОРПОРАЦИЯ ЗА ТЕХНОЛОГИИ И ИНОВАЦИИ АД</v>
      </c>
      <c r="B1069" s="3" t="str">
        <f t="shared" si="61"/>
        <v>115086942</v>
      </c>
      <c r="C1069" s="8">
        <f t="shared" si="62"/>
        <v>45747</v>
      </c>
      <c r="D1069" s="3" t="s">
        <v>804</v>
      </c>
      <c r="E1069" s="3">
        <v>2</v>
      </c>
      <c r="F1069" s="3" t="s">
        <v>805</v>
      </c>
      <c r="G1069" s="3" t="s">
        <v>773</v>
      </c>
      <c r="H1069" s="3" t="e">
        <f>#REF!</f>
        <v>#REF!</v>
      </c>
    </row>
    <row r="1070" spans="1:8">
      <c r="A1070" s="3" t="str">
        <f t="shared" si="60"/>
        <v>КОРПОРАЦИЯ ЗА ТЕХНОЛОГИИ И ИНОВАЦИИ АД</v>
      </c>
      <c r="B1070" s="3" t="str">
        <f t="shared" si="61"/>
        <v>115086942</v>
      </c>
      <c r="C1070" s="8">
        <f t="shared" si="62"/>
        <v>45747</v>
      </c>
      <c r="D1070" s="3" t="s">
        <v>806</v>
      </c>
      <c r="E1070" s="3">
        <v>2</v>
      </c>
      <c r="F1070" s="3" t="s">
        <v>807</v>
      </c>
      <c r="G1070" s="3" t="s">
        <v>773</v>
      </c>
      <c r="H1070" s="3" t="e">
        <f>#REF!</f>
        <v>#REF!</v>
      </c>
    </row>
    <row r="1071" spans="1:8">
      <c r="A1071" s="3" t="str">
        <f t="shared" si="60"/>
        <v>КОРПОРАЦИЯ ЗА ТЕХНОЛОГИИ И ИНОВАЦИИ АД</v>
      </c>
      <c r="B1071" s="3" t="str">
        <f t="shared" si="61"/>
        <v>115086942</v>
      </c>
      <c r="C1071" s="8">
        <f t="shared" si="62"/>
        <v>45747</v>
      </c>
      <c r="D1071" s="3" t="s">
        <v>808</v>
      </c>
      <c r="E1071" s="3">
        <v>2</v>
      </c>
      <c r="F1071" s="3" t="s">
        <v>781</v>
      </c>
      <c r="G1071" s="3" t="s">
        <v>773</v>
      </c>
      <c r="H1071" s="3" t="e">
        <f>#REF!</f>
        <v>#REF!</v>
      </c>
    </row>
    <row r="1072" spans="1:8">
      <c r="A1072" s="3" t="str">
        <f t="shared" si="60"/>
        <v>КОРПОРАЦИЯ ЗА ТЕХНОЛОГИИ И ИНОВАЦИИ АД</v>
      </c>
      <c r="B1072" s="3" t="str">
        <f t="shared" si="61"/>
        <v>115086942</v>
      </c>
      <c r="C1072" s="8">
        <f t="shared" si="62"/>
        <v>45747</v>
      </c>
      <c r="D1072" s="3" t="s">
        <v>809</v>
      </c>
      <c r="E1072" s="3">
        <v>2</v>
      </c>
      <c r="F1072" s="3" t="s">
        <v>810</v>
      </c>
      <c r="G1072" s="3" t="s">
        <v>773</v>
      </c>
      <c r="H1072" s="3" t="e">
        <f>#REF!</f>
        <v>#REF!</v>
      </c>
    </row>
    <row r="1073" spans="1:8">
      <c r="A1073" s="3" t="str">
        <f t="shared" si="60"/>
        <v>КОРПОРАЦИЯ ЗА ТЕХНОЛОГИИ И ИНОВАЦИИ АД</v>
      </c>
      <c r="B1073" s="3" t="str">
        <f t="shared" si="61"/>
        <v>115086942</v>
      </c>
      <c r="C1073" s="8">
        <f t="shared" si="62"/>
        <v>45747</v>
      </c>
      <c r="D1073" s="3" t="s">
        <v>811</v>
      </c>
      <c r="E1073" s="3">
        <v>2</v>
      </c>
      <c r="F1073" s="3" t="s">
        <v>812</v>
      </c>
      <c r="G1073" s="3" t="s">
        <v>773</v>
      </c>
      <c r="H1073" s="3" t="e">
        <f>#REF!</f>
        <v>#REF!</v>
      </c>
    </row>
    <row r="1074" spans="1:8">
      <c r="A1074" s="3" t="str">
        <f t="shared" si="60"/>
        <v>КОРПОРАЦИЯ ЗА ТЕХНОЛОГИИ И ИНОВАЦИИ АД</v>
      </c>
      <c r="B1074" s="3" t="str">
        <f t="shared" si="61"/>
        <v>115086942</v>
      </c>
      <c r="C1074" s="8">
        <f t="shared" si="62"/>
        <v>45747</v>
      </c>
      <c r="D1074" s="3" t="s">
        <v>813</v>
      </c>
      <c r="E1074" s="3">
        <v>2</v>
      </c>
      <c r="F1074" s="3" t="s">
        <v>814</v>
      </c>
      <c r="G1074" s="3" t="s">
        <v>773</v>
      </c>
      <c r="H1074" s="3" t="e">
        <f>#REF!</f>
        <v>#REF!</v>
      </c>
    </row>
    <row r="1075" spans="1:8">
      <c r="A1075" s="3" t="str">
        <f t="shared" si="60"/>
        <v>КОРПОРАЦИЯ ЗА ТЕХНОЛОГИИ И ИНОВАЦИИ АД</v>
      </c>
      <c r="B1075" s="3" t="str">
        <f t="shared" si="61"/>
        <v>115086942</v>
      </c>
      <c r="C1075" s="8">
        <f t="shared" si="62"/>
        <v>45747</v>
      </c>
      <c r="D1075" s="3" t="s">
        <v>815</v>
      </c>
      <c r="E1075" s="3">
        <v>2</v>
      </c>
      <c r="F1075" s="3" t="s">
        <v>785</v>
      </c>
      <c r="G1075" s="3" t="s">
        <v>773</v>
      </c>
      <c r="H1075" s="3" t="e">
        <f>#REF!</f>
        <v>#REF!</v>
      </c>
    </row>
    <row r="1076" spans="1:8">
      <c r="A1076" s="3" t="str">
        <f t="shared" si="60"/>
        <v>КОРПОРАЦИЯ ЗА ТЕХНОЛОГИИ И ИНОВАЦИИ АД</v>
      </c>
      <c r="B1076" s="3" t="str">
        <f t="shared" si="61"/>
        <v>115086942</v>
      </c>
      <c r="C1076" s="8">
        <f t="shared" si="62"/>
        <v>45747</v>
      </c>
      <c r="D1076" s="3" t="s">
        <v>816</v>
      </c>
      <c r="E1076" s="3">
        <v>2</v>
      </c>
      <c r="F1076" s="3" t="s">
        <v>817</v>
      </c>
      <c r="G1076" s="3" t="s">
        <v>773</v>
      </c>
      <c r="H1076" s="3" t="e">
        <f>#REF!</f>
        <v>#REF!</v>
      </c>
    </row>
    <row r="1077" spans="1:8">
      <c r="A1077" s="3" t="str">
        <f t="shared" si="60"/>
        <v>КОРПОРАЦИЯ ЗА ТЕХНОЛОГИИ И ИНОВАЦИИ АД</v>
      </c>
      <c r="B1077" s="3" t="str">
        <f t="shared" si="61"/>
        <v>115086942</v>
      </c>
      <c r="C1077" s="8">
        <f t="shared" si="62"/>
        <v>45747</v>
      </c>
      <c r="D1077" s="3" t="s">
        <v>818</v>
      </c>
      <c r="E1077" s="3">
        <v>2</v>
      </c>
      <c r="F1077" s="3" t="s">
        <v>819</v>
      </c>
      <c r="G1077" s="3" t="s">
        <v>773</v>
      </c>
      <c r="H1077" s="3" t="e">
        <f>#REF!</f>
        <v>#REF!</v>
      </c>
    </row>
    <row r="1078" spans="1:8">
      <c r="A1078" s="3" t="str">
        <f t="shared" si="60"/>
        <v>КОРПОРАЦИЯ ЗА ТЕХНОЛОГИИ И ИНОВАЦИИ АД</v>
      </c>
      <c r="B1078" s="3" t="str">
        <f t="shared" si="61"/>
        <v>115086942</v>
      </c>
      <c r="C1078" s="8">
        <f t="shared" si="62"/>
        <v>45747</v>
      </c>
      <c r="D1078" s="3" t="s">
        <v>820</v>
      </c>
      <c r="E1078" s="3">
        <v>2</v>
      </c>
      <c r="F1078" s="3" t="s">
        <v>821</v>
      </c>
      <c r="G1078" s="3" t="s">
        <v>773</v>
      </c>
      <c r="H1078" s="3" t="e">
        <f>#REF!</f>
        <v>#REF!</v>
      </c>
    </row>
    <row r="1079" spans="1:8">
      <c r="A1079" s="3" t="str">
        <f t="shared" si="60"/>
        <v>КОРПОРАЦИЯ ЗА ТЕХНОЛОГИИ И ИНОВАЦИИ АД</v>
      </c>
      <c r="B1079" s="3" t="str">
        <f t="shared" si="61"/>
        <v>115086942</v>
      </c>
      <c r="C1079" s="8">
        <f t="shared" si="62"/>
        <v>45747</v>
      </c>
      <c r="D1079" s="3" t="s">
        <v>822</v>
      </c>
      <c r="E1079" s="3">
        <v>2</v>
      </c>
      <c r="F1079" s="3" t="s">
        <v>823</v>
      </c>
      <c r="G1079" s="3" t="s">
        <v>773</v>
      </c>
      <c r="H1079" s="3" t="e">
        <f>#REF!</f>
        <v>#REF!</v>
      </c>
    </row>
    <row r="1080" spans="1:8">
      <c r="A1080" s="3" t="str">
        <f t="shared" si="60"/>
        <v>КОРПОРАЦИЯ ЗА ТЕХНОЛОГИИ И ИНОВАЦИИ АД</v>
      </c>
      <c r="B1080" s="3" t="str">
        <f t="shared" si="61"/>
        <v>115086942</v>
      </c>
      <c r="C1080" s="8">
        <f t="shared" si="62"/>
        <v>45747</v>
      </c>
      <c r="D1080" s="3" t="s">
        <v>824</v>
      </c>
      <c r="E1080" s="3">
        <v>2</v>
      </c>
      <c r="F1080" s="3" t="s">
        <v>825</v>
      </c>
      <c r="G1080" s="3" t="s">
        <v>773</v>
      </c>
      <c r="H1080" s="3" t="e">
        <f>#REF!</f>
        <v>#REF!</v>
      </c>
    </row>
    <row r="1081" spans="1:8">
      <c r="A1081" s="3" t="str">
        <f t="shared" si="60"/>
        <v>КОРПОРАЦИЯ ЗА ТЕХНОЛОГИИ И ИНОВАЦИИ АД</v>
      </c>
      <c r="B1081" s="3" t="str">
        <f t="shared" si="61"/>
        <v>115086942</v>
      </c>
      <c r="C1081" s="8">
        <f t="shared" si="62"/>
        <v>45747</v>
      </c>
      <c r="D1081" s="3" t="s">
        <v>826</v>
      </c>
      <c r="E1081" s="3">
        <v>2</v>
      </c>
      <c r="F1081" s="3" t="s">
        <v>827</v>
      </c>
      <c r="G1081" s="3" t="s">
        <v>773</v>
      </c>
      <c r="H1081" s="3" t="e">
        <f>#REF!</f>
        <v>#REF!</v>
      </c>
    </row>
    <row r="1082" spans="1:8">
      <c r="A1082" s="3" t="str">
        <f t="shared" si="60"/>
        <v>КОРПОРАЦИЯ ЗА ТЕХНОЛОГИИ И ИНОВАЦИИ АД</v>
      </c>
      <c r="B1082" s="3" t="str">
        <f t="shared" si="61"/>
        <v>115086942</v>
      </c>
      <c r="C1082" s="8">
        <f t="shared" si="62"/>
        <v>45747</v>
      </c>
      <c r="D1082" s="3" t="s">
        <v>828</v>
      </c>
      <c r="E1082" s="3">
        <v>2</v>
      </c>
      <c r="F1082" s="3" t="s">
        <v>829</v>
      </c>
      <c r="G1082" s="3" t="s">
        <v>773</v>
      </c>
      <c r="H1082" s="3" t="e">
        <f>#REF!</f>
        <v>#REF!</v>
      </c>
    </row>
    <row r="1083" spans="1:8">
      <c r="A1083" s="3" t="str">
        <f t="shared" si="60"/>
        <v>КОРПОРАЦИЯ ЗА ТЕХНОЛОГИИ И ИНОВАЦИИ АД</v>
      </c>
      <c r="B1083" s="3" t="str">
        <f t="shared" si="61"/>
        <v>115086942</v>
      </c>
      <c r="C1083" s="8">
        <f t="shared" si="62"/>
        <v>45747</v>
      </c>
      <c r="D1083" s="3" t="s">
        <v>830</v>
      </c>
      <c r="E1083" s="3">
        <v>2</v>
      </c>
      <c r="F1083" s="3" t="s">
        <v>831</v>
      </c>
      <c r="G1083" s="3" t="s">
        <v>773</v>
      </c>
      <c r="H1083" s="3" t="e">
        <f>#REF!</f>
        <v>#REF!</v>
      </c>
    </row>
    <row r="1084" spans="1:8">
      <c r="A1084" s="3" t="str">
        <f t="shared" si="60"/>
        <v>КОРПОРАЦИЯ ЗА ТЕХНОЛОГИИ И ИНОВАЦИИ АД</v>
      </c>
      <c r="B1084" s="3" t="str">
        <f t="shared" si="61"/>
        <v>115086942</v>
      </c>
      <c r="C1084" s="8">
        <f t="shared" si="62"/>
        <v>45747</v>
      </c>
      <c r="D1084" s="3" t="s">
        <v>832</v>
      </c>
      <c r="E1084" s="3">
        <v>2</v>
      </c>
      <c r="F1084" s="3" t="s">
        <v>833</v>
      </c>
      <c r="G1084" s="3" t="s">
        <v>773</v>
      </c>
      <c r="H1084" s="3" t="e">
        <f>#REF!</f>
        <v>#REF!</v>
      </c>
    </row>
    <row r="1085" spans="1:8">
      <c r="A1085" s="3" t="str">
        <f t="shared" si="60"/>
        <v>КОРПОРАЦИЯ ЗА ТЕХНОЛОГИИ И ИНОВАЦИИ АД</v>
      </c>
      <c r="B1085" s="3" t="str">
        <f t="shared" si="61"/>
        <v>115086942</v>
      </c>
      <c r="C1085" s="8">
        <f t="shared" si="62"/>
        <v>45747</v>
      </c>
      <c r="D1085" s="3" t="s">
        <v>834</v>
      </c>
      <c r="E1085" s="3">
        <v>2</v>
      </c>
      <c r="F1085" s="3" t="s">
        <v>835</v>
      </c>
      <c r="G1085" s="3" t="s">
        <v>773</v>
      </c>
      <c r="H1085" s="3" t="e">
        <f>#REF!</f>
        <v>#REF!</v>
      </c>
    </row>
    <row r="1086" spans="1:8">
      <c r="A1086" s="3" t="str">
        <f t="shared" si="60"/>
        <v>КОРПОРАЦИЯ ЗА ТЕХНОЛОГИИ И ИНОВАЦИИ АД</v>
      </c>
      <c r="B1086" s="3" t="str">
        <f t="shared" si="61"/>
        <v>115086942</v>
      </c>
      <c r="C1086" s="8">
        <f t="shared" si="62"/>
        <v>45747</v>
      </c>
      <c r="D1086" s="3" t="s">
        <v>836</v>
      </c>
      <c r="E1086" s="3">
        <v>2</v>
      </c>
      <c r="F1086" s="3" t="s">
        <v>837</v>
      </c>
      <c r="G1086" s="3" t="s">
        <v>773</v>
      </c>
      <c r="H1086" s="3" t="e">
        <f>#REF!</f>
        <v>#REF!</v>
      </c>
    </row>
    <row r="1087" spans="1:8">
      <c r="A1087" s="3" t="str">
        <f t="shared" si="60"/>
        <v>КОРПОРАЦИЯ ЗА ТЕХНОЛОГИИ И ИНОВАЦИИ АД</v>
      </c>
      <c r="B1087" s="3" t="str">
        <f t="shared" si="61"/>
        <v>115086942</v>
      </c>
      <c r="C1087" s="8">
        <f t="shared" si="62"/>
        <v>45747</v>
      </c>
      <c r="D1087" s="3" t="s">
        <v>838</v>
      </c>
      <c r="E1087" s="3">
        <v>2</v>
      </c>
      <c r="F1087" s="3" t="s">
        <v>839</v>
      </c>
      <c r="G1087" s="3" t="s">
        <v>773</v>
      </c>
      <c r="H1087" s="3" t="e">
        <f>#REF!</f>
        <v>#REF!</v>
      </c>
    </row>
    <row r="1088" spans="1:8">
      <c r="A1088" s="3" t="str">
        <f t="shared" si="60"/>
        <v>КОРПОРАЦИЯ ЗА ТЕХНОЛОГИИ И ИНОВАЦИИ АД</v>
      </c>
      <c r="B1088" s="3" t="str">
        <f t="shared" si="61"/>
        <v>115086942</v>
      </c>
      <c r="C1088" s="8">
        <f t="shared" si="62"/>
        <v>45747</v>
      </c>
      <c r="D1088" s="3" t="s">
        <v>840</v>
      </c>
      <c r="E1088" s="3">
        <v>2</v>
      </c>
      <c r="F1088" s="3" t="s">
        <v>841</v>
      </c>
      <c r="G1088" s="3" t="s">
        <v>773</v>
      </c>
      <c r="H1088" s="3" t="e">
        <f>#REF!</f>
        <v>#REF!</v>
      </c>
    </row>
    <row r="1089" spans="1:8">
      <c r="A1089" s="3" t="str">
        <f t="shared" si="60"/>
        <v>КОРПОРАЦИЯ ЗА ТЕХНОЛОГИИ И ИНОВАЦИИ АД</v>
      </c>
      <c r="B1089" s="3" t="str">
        <f t="shared" si="61"/>
        <v>115086942</v>
      </c>
      <c r="C1089" s="8">
        <f t="shared" si="62"/>
        <v>45747</v>
      </c>
      <c r="D1089" s="3" t="s">
        <v>842</v>
      </c>
      <c r="E1089" s="3">
        <v>2</v>
      </c>
      <c r="F1089" s="3" t="s">
        <v>843</v>
      </c>
      <c r="G1089" s="3" t="s">
        <v>773</v>
      </c>
      <c r="H1089" s="3" t="e">
        <f>#REF!</f>
        <v>#REF!</v>
      </c>
    </row>
    <row r="1090" spans="1:8">
      <c r="A1090" s="3" t="str">
        <f t="shared" si="60"/>
        <v>КОРПОРАЦИЯ ЗА ТЕХНОЛОГИИ И ИНОВАЦИИ АД</v>
      </c>
      <c r="B1090" s="3" t="str">
        <f t="shared" si="61"/>
        <v>115086942</v>
      </c>
      <c r="C1090" s="8">
        <f t="shared" si="62"/>
        <v>45747</v>
      </c>
      <c r="D1090" s="3" t="s">
        <v>844</v>
      </c>
      <c r="E1090" s="3">
        <v>2</v>
      </c>
      <c r="F1090" s="3" t="s">
        <v>845</v>
      </c>
      <c r="G1090" s="3" t="s">
        <v>773</v>
      </c>
      <c r="H1090" s="3" t="e">
        <f>#REF!</f>
        <v>#REF!</v>
      </c>
    </row>
    <row r="1091" spans="1:8">
      <c r="A1091" s="3" t="str">
        <f t="shared" si="60"/>
        <v>КОРПОРАЦИЯ ЗА ТЕХНОЛОГИИ И ИНОВАЦИИ АД</v>
      </c>
      <c r="B1091" s="3" t="str">
        <f t="shared" si="61"/>
        <v>115086942</v>
      </c>
      <c r="C1091" s="8">
        <f t="shared" si="62"/>
        <v>45747</v>
      </c>
      <c r="D1091" s="3" t="s">
        <v>846</v>
      </c>
      <c r="E1091" s="3">
        <v>2</v>
      </c>
      <c r="F1091" s="3" t="s">
        <v>847</v>
      </c>
      <c r="G1091" s="3" t="s">
        <v>773</v>
      </c>
      <c r="H1091" s="3" t="e">
        <f>#REF!</f>
        <v>#REF!</v>
      </c>
    </row>
    <row r="1092" spans="1:8">
      <c r="A1092" s="3" t="str">
        <f t="shared" si="60"/>
        <v>КОРПОРАЦИЯ ЗА ТЕХНОЛОГИИ И ИНОВАЦИИ АД</v>
      </c>
      <c r="B1092" s="3" t="str">
        <f t="shared" si="61"/>
        <v>115086942</v>
      </c>
      <c r="C1092" s="8">
        <f t="shared" si="62"/>
        <v>45747</v>
      </c>
      <c r="D1092" s="3" t="s">
        <v>848</v>
      </c>
      <c r="E1092" s="3">
        <v>2</v>
      </c>
      <c r="F1092" s="3" t="s">
        <v>849</v>
      </c>
      <c r="G1092" s="3" t="s">
        <v>773</v>
      </c>
      <c r="H1092" s="3" t="e">
        <f>#REF!</f>
        <v>#REF!</v>
      </c>
    </row>
    <row r="1093" spans="1:8">
      <c r="A1093" s="3" t="str">
        <f t="shared" si="60"/>
        <v>КОРПОРАЦИЯ ЗА ТЕХНОЛОГИИ И ИНОВАЦИИ АД</v>
      </c>
      <c r="B1093" s="3" t="str">
        <f t="shared" si="61"/>
        <v>115086942</v>
      </c>
      <c r="C1093" s="8">
        <f t="shared" si="62"/>
        <v>45747</v>
      </c>
      <c r="D1093" s="3" t="s">
        <v>850</v>
      </c>
      <c r="E1093" s="3">
        <v>2</v>
      </c>
      <c r="F1093" s="3" t="s">
        <v>851</v>
      </c>
      <c r="G1093" s="3" t="s">
        <v>773</v>
      </c>
      <c r="H1093" s="3" t="e">
        <f>#REF!</f>
        <v>#REF!</v>
      </c>
    </row>
    <row r="1094" spans="1:8">
      <c r="A1094" s="3" t="str">
        <f t="shared" si="60"/>
        <v>КОРПОРАЦИЯ ЗА ТЕХНОЛОГИИ И ИНОВАЦИИ АД</v>
      </c>
      <c r="B1094" s="3" t="str">
        <f t="shared" si="61"/>
        <v>115086942</v>
      </c>
      <c r="C1094" s="8">
        <f t="shared" si="62"/>
        <v>45747</v>
      </c>
      <c r="D1094" s="3" t="s">
        <v>771</v>
      </c>
      <c r="E1094" s="3">
        <v>3</v>
      </c>
      <c r="F1094" s="3" t="s">
        <v>772</v>
      </c>
      <c r="G1094" s="3" t="s">
        <v>773</v>
      </c>
      <c r="H1094" s="3" t="e">
        <f>#REF!</f>
        <v>#REF!</v>
      </c>
    </row>
    <row r="1095" spans="1:8">
      <c r="A1095" s="3" t="str">
        <f t="shared" si="60"/>
        <v>КОРПОРАЦИЯ ЗА ТЕХНОЛОГИИ И ИНОВАЦИИ АД</v>
      </c>
      <c r="B1095" s="3" t="str">
        <f t="shared" si="61"/>
        <v>115086942</v>
      </c>
      <c r="C1095" s="8">
        <f t="shared" si="62"/>
        <v>45747</v>
      </c>
      <c r="D1095" s="3" t="s">
        <v>774</v>
      </c>
      <c r="E1095" s="3">
        <v>3</v>
      </c>
      <c r="F1095" s="3" t="s">
        <v>775</v>
      </c>
      <c r="G1095" s="3" t="s">
        <v>773</v>
      </c>
      <c r="H1095" s="3" t="e">
        <f>#REF!</f>
        <v>#REF!</v>
      </c>
    </row>
    <row r="1096" spans="1:8">
      <c r="A1096" s="3" t="str">
        <f t="shared" si="60"/>
        <v>КОРПОРАЦИЯ ЗА ТЕХНОЛОГИИ И ИНОВАЦИИ АД</v>
      </c>
      <c r="B1096" s="3" t="str">
        <f t="shared" si="61"/>
        <v>115086942</v>
      </c>
      <c r="C1096" s="8">
        <f t="shared" si="62"/>
        <v>45747</v>
      </c>
      <c r="D1096" s="3" t="s">
        <v>776</v>
      </c>
      <c r="E1096" s="3">
        <v>3</v>
      </c>
      <c r="F1096" s="3" t="s">
        <v>777</v>
      </c>
      <c r="G1096" s="3" t="s">
        <v>773</v>
      </c>
      <c r="H1096" s="3" t="e">
        <f>#REF!</f>
        <v>#REF!</v>
      </c>
    </row>
    <row r="1097" spans="1:8">
      <c r="A1097" s="3" t="str">
        <f t="shared" si="60"/>
        <v>КОРПОРАЦИЯ ЗА ТЕХНОЛОГИИ И ИНОВАЦИИ АД</v>
      </c>
      <c r="B1097" s="3" t="str">
        <f t="shared" si="61"/>
        <v>115086942</v>
      </c>
      <c r="C1097" s="8">
        <f t="shared" si="62"/>
        <v>45747</v>
      </c>
      <c r="D1097" s="3" t="s">
        <v>778</v>
      </c>
      <c r="E1097" s="3">
        <v>3</v>
      </c>
      <c r="F1097" s="3" t="s">
        <v>779</v>
      </c>
      <c r="G1097" s="3" t="s">
        <v>773</v>
      </c>
      <c r="H1097" s="3" t="e">
        <f>#REF!</f>
        <v>#REF!</v>
      </c>
    </row>
    <row r="1098" spans="1:8">
      <c r="A1098" s="3" t="str">
        <f t="shared" si="60"/>
        <v>КОРПОРАЦИЯ ЗА ТЕХНОЛОГИИ И ИНОВАЦИИ АД</v>
      </c>
      <c r="B1098" s="3" t="str">
        <f t="shared" si="61"/>
        <v>115086942</v>
      </c>
      <c r="C1098" s="8">
        <f t="shared" si="62"/>
        <v>45747</v>
      </c>
      <c r="D1098" s="3" t="s">
        <v>780</v>
      </c>
      <c r="E1098" s="3">
        <v>3</v>
      </c>
      <c r="F1098" s="3" t="s">
        <v>781</v>
      </c>
      <c r="G1098" s="3" t="s">
        <v>773</v>
      </c>
      <c r="H1098" s="3" t="e">
        <f>#REF!</f>
        <v>#REF!</v>
      </c>
    </row>
    <row r="1099" spans="1:8">
      <c r="A1099" s="3" t="str">
        <f t="shared" si="60"/>
        <v>КОРПОРАЦИЯ ЗА ТЕХНОЛОГИИ И ИНОВАЦИИ АД</v>
      </c>
      <c r="B1099" s="3" t="str">
        <f t="shared" si="61"/>
        <v>115086942</v>
      </c>
      <c r="C1099" s="8">
        <f t="shared" si="62"/>
        <v>45747</v>
      </c>
      <c r="D1099" s="3" t="s">
        <v>782</v>
      </c>
      <c r="E1099" s="3">
        <v>3</v>
      </c>
      <c r="F1099" s="3" t="s">
        <v>783</v>
      </c>
      <c r="G1099" s="3" t="s">
        <v>773</v>
      </c>
      <c r="H1099" s="3" t="e">
        <f>#REF!</f>
        <v>#REF!</v>
      </c>
    </row>
    <row r="1100" spans="1:8">
      <c r="A1100" s="3" t="str">
        <f t="shared" si="60"/>
        <v>КОРПОРАЦИЯ ЗА ТЕХНОЛОГИИ И ИНОВАЦИИ АД</v>
      </c>
      <c r="B1100" s="3" t="str">
        <f t="shared" si="61"/>
        <v>115086942</v>
      </c>
      <c r="C1100" s="8">
        <f t="shared" si="62"/>
        <v>45747</v>
      </c>
      <c r="D1100" s="3" t="s">
        <v>784</v>
      </c>
      <c r="E1100" s="3">
        <v>3</v>
      </c>
      <c r="F1100" s="3" t="s">
        <v>785</v>
      </c>
      <c r="G1100" s="3" t="s">
        <v>773</v>
      </c>
      <c r="H1100" s="3" t="e">
        <f>#REF!</f>
        <v>#REF!</v>
      </c>
    </row>
    <row r="1101" spans="1:8">
      <c r="A1101" s="3" t="str">
        <f t="shared" si="60"/>
        <v>КОРПОРАЦИЯ ЗА ТЕХНОЛОГИИ И ИНОВАЦИИ АД</v>
      </c>
      <c r="B1101" s="3" t="str">
        <f t="shared" si="61"/>
        <v>115086942</v>
      </c>
      <c r="C1101" s="8">
        <f t="shared" si="62"/>
        <v>45747</v>
      </c>
      <c r="D1101" s="3" t="s">
        <v>786</v>
      </c>
      <c r="E1101" s="3">
        <v>3</v>
      </c>
      <c r="F1101" s="3" t="s">
        <v>787</v>
      </c>
      <c r="G1101" s="3" t="s">
        <v>773</v>
      </c>
      <c r="H1101" s="3" t="e">
        <f>#REF!</f>
        <v>#REF!</v>
      </c>
    </row>
    <row r="1102" spans="1:8">
      <c r="A1102" s="3" t="str">
        <f t="shared" si="60"/>
        <v>КОРПОРАЦИЯ ЗА ТЕХНОЛОГИИ И ИНОВАЦИИ АД</v>
      </c>
      <c r="B1102" s="3" t="str">
        <f t="shared" si="61"/>
        <v>115086942</v>
      </c>
      <c r="C1102" s="8">
        <f t="shared" si="62"/>
        <v>45747</v>
      </c>
      <c r="D1102" s="3" t="s">
        <v>788</v>
      </c>
      <c r="E1102" s="3">
        <v>3</v>
      </c>
      <c r="F1102" s="3" t="s">
        <v>785</v>
      </c>
      <c r="G1102" s="3" t="s">
        <v>773</v>
      </c>
      <c r="H1102" s="3" t="e">
        <f>#REF!</f>
        <v>#REF!</v>
      </c>
    </row>
    <row r="1103" spans="1:8">
      <c r="A1103" s="3" t="str">
        <f t="shared" si="60"/>
        <v>КОРПОРАЦИЯ ЗА ТЕХНОЛОГИИ И ИНОВАЦИИ АД</v>
      </c>
      <c r="B1103" s="3" t="str">
        <f t="shared" si="61"/>
        <v>115086942</v>
      </c>
      <c r="C1103" s="8">
        <f t="shared" si="62"/>
        <v>45747</v>
      </c>
      <c r="D1103" s="3" t="s">
        <v>789</v>
      </c>
      <c r="E1103" s="3">
        <v>3</v>
      </c>
      <c r="F1103" s="3" t="s">
        <v>172</v>
      </c>
      <c r="G1103" s="3" t="s">
        <v>773</v>
      </c>
      <c r="H1103" s="3" t="e">
        <f>#REF!</f>
        <v>#REF!</v>
      </c>
    </row>
    <row r="1104" spans="1:8">
      <c r="A1104" s="3" t="str">
        <f t="shared" ref="A1104:A1167" si="63">pdeName</f>
        <v>КОРПОРАЦИЯ ЗА ТЕХНОЛОГИИ И ИНОВАЦИИ АД</v>
      </c>
      <c r="B1104" s="3" t="str">
        <f t="shared" ref="B1104:B1167" si="64">pdeBulstat</f>
        <v>115086942</v>
      </c>
      <c r="C1104" s="8">
        <f t="shared" ref="C1104:C1167" si="65">endDate</f>
        <v>45747</v>
      </c>
      <c r="D1104" s="3" t="s">
        <v>790</v>
      </c>
      <c r="E1104" s="3">
        <v>3</v>
      </c>
      <c r="F1104" s="3" t="s">
        <v>175</v>
      </c>
      <c r="G1104" s="3" t="s">
        <v>773</v>
      </c>
      <c r="H1104" s="3" t="e">
        <f>#REF!</f>
        <v>#REF!</v>
      </c>
    </row>
    <row r="1105" spans="1:8">
      <c r="A1105" s="3" t="str">
        <f t="shared" si="63"/>
        <v>КОРПОРАЦИЯ ЗА ТЕХНОЛОГИИ И ИНОВАЦИИ АД</v>
      </c>
      <c r="B1105" s="3" t="str">
        <f t="shared" si="64"/>
        <v>115086942</v>
      </c>
      <c r="C1105" s="8">
        <f t="shared" si="65"/>
        <v>45747</v>
      </c>
      <c r="D1105" s="3" t="s">
        <v>791</v>
      </c>
      <c r="E1105" s="3">
        <v>3</v>
      </c>
      <c r="F1105" s="3" t="s">
        <v>792</v>
      </c>
      <c r="G1105" s="3" t="s">
        <v>773</v>
      </c>
      <c r="H1105" s="3" t="e">
        <f>#REF!</f>
        <v>#REF!</v>
      </c>
    </row>
    <row r="1106" spans="1:8">
      <c r="A1106" s="3" t="str">
        <f t="shared" si="63"/>
        <v>КОРПОРАЦИЯ ЗА ТЕХНОЛОГИИ И ИНОВАЦИИ АД</v>
      </c>
      <c r="B1106" s="3" t="str">
        <f t="shared" si="64"/>
        <v>115086942</v>
      </c>
      <c r="C1106" s="8">
        <f t="shared" si="65"/>
        <v>45747</v>
      </c>
      <c r="D1106" s="3" t="s">
        <v>793</v>
      </c>
      <c r="E1106" s="3">
        <v>3</v>
      </c>
      <c r="F1106" s="3" t="s">
        <v>794</v>
      </c>
      <c r="G1106" s="3" t="s">
        <v>773</v>
      </c>
      <c r="H1106" s="3" t="e">
        <f>#REF!</f>
        <v>#REF!</v>
      </c>
    </row>
    <row r="1107" spans="1:8">
      <c r="A1107" s="3" t="str">
        <f t="shared" si="63"/>
        <v>КОРПОРАЦИЯ ЗА ТЕХНОЛОГИИ И ИНОВАЦИИ АД</v>
      </c>
      <c r="B1107" s="3" t="str">
        <f t="shared" si="64"/>
        <v>115086942</v>
      </c>
      <c r="C1107" s="8">
        <f t="shared" si="65"/>
        <v>45747</v>
      </c>
      <c r="D1107" s="3" t="s">
        <v>795</v>
      </c>
      <c r="E1107" s="3">
        <v>3</v>
      </c>
      <c r="F1107" s="3" t="s">
        <v>796</v>
      </c>
      <c r="G1107" s="3" t="s">
        <v>773</v>
      </c>
      <c r="H1107" s="3" t="e">
        <f>#REF!</f>
        <v>#REF!</v>
      </c>
    </row>
    <row r="1108" spans="1:8">
      <c r="A1108" s="3" t="str">
        <f t="shared" si="63"/>
        <v>КОРПОРАЦИЯ ЗА ТЕХНОЛОГИИ И ИНОВАЦИИ АД</v>
      </c>
      <c r="B1108" s="3" t="str">
        <f t="shared" si="64"/>
        <v>115086942</v>
      </c>
      <c r="C1108" s="8">
        <f t="shared" si="65"/>
        <v>45747</v>
      </c>
      <c r="D1108" s="3" t="s">
        <v>797</v>
      </c>
      <c r="E1108" s="3">
        <v>3</v>
      </c>
      <c r="F1108" s="3" t="s">
        <v>798</v>
      </c>
      <c r="G1108" s="3" t="s">
        <v>773</v>
      </c>
      <c r="H1108" s="3" t="e">
        <f>#REF!</f>
        <v>#REF!</v>
      </c>
    </row>
    <row r="1109" spans="1:8">
      <c r="A1109" s="3" t="str">
        <f t="shared" si="63"/>
        <v>КОРПОРАЦИЯ ЗА ТЕХНОЛОГИИ И ИНОВАЦИИ АД</v>
      </c>
      <c r="B1109" s="3" t="str">
        <f t="shared" si="64"/>
        <v>115086942</v>
      </c>
      <c r="C1109" s="8">
        <f t="shared" si="65"/>
        <v>45747</v>
      </c>
      <c r="D1109" s="3" t="s">
        <v>799</v>
      </c>
      <c r="E1109" s="3">
        <v>3</v>
      </c>
      <c r="F1109" s="3" t="s">
        <v>800</v>
      </c>
      <c r="G1109" s="3" t="s">
        <v>773</v>
      </c>
      <c r="H1109" s="3" t="e">
        <f>#REF!</f>
        <v>#REF!</v>
      </c>
    </row>
    <row r="1110" spans="1:8">
      <c r="A1110" s="3" t="str">
        <f t="shared" si="63"/>
        <v>КОРПОРАЦИЯ ЗА ТЕХНОЛОГИИ И ИНОВАЦИИ АД</v>
      </c>
      <c r="B1110" s="3" t="str">
        <f t="shared" si="64"/>
        <v>115086942</v>
      </c>
      <c r="C1110" s="8">
        <f t="shared" si="65"/>
        <v>45747</v>
      </c>
      <c r="D1110" s="3" t="s">
        <v>801</v>
      </c>
      <c r="E1110" s="3">
        <v>3</v>
      </c>
      <c r="F1110" s="3" t="s">
        <v>772</v>
      </c>
      <c r="G1110" s="3" t="s">
        <v>773</v>
      </c>
      <c r="H1110" s="3" t="e">
        <f>#REF!</f>
        <v>#REF!</v>
      </c>
    </row>
    <row r="1111" spans="1:8">
      <c r="A1111" s="3" t="str">
        <f t="shared" si="63"/>
        <v>КОРПОРАЦИЯ ЗА ТЕХНОЛОГИИ И ИНОВАЦИИ АД</v>
      </c>
      <c r="B1111" s="3" t="str">
        <f t="shared" si="64"/>
        <v>115086942</v>
      </c>
      <c r="C1111" s="8">
        <f t="shared" si="65"/>
        <v>45747</v>
      </c>
      <c r="D1111" s="3" t="s">
        <v>802</v>
      </c>
      <c r="E1111" s="3">
        <v>3</v>
      </c>
      <c r="F1111" s="3" t="s">
        <v>803</v>
      </c>
      <c r="G1111" s="3" t="s">
        <v>773</v>
      </c>
      <c r="H1111" s="3" t="e">
        <f>#REF!</f>
        <v>#REF!</v>
      </c>
    </row>
    <row r="1112" spans="1:8">
      <c r="A1112" s="3" t="str">
        <f t="shared" si="63"/>
        <v>КОРПОРАЦИЯ ЗА ТЕХНОЛОГИИ И ИНОВАЦИИ АД</v>
      </c>
      <c r="B1112" s="3" t="str">
        <f t="shared" si="64"/>
        <v>115086942</v>
      </c>
      <c r="C1112" s="8">
        <f t="shared" si="65"/>
        <v>45747</v>
      </c>
      <c r="D1112" s="3" t="s">
        <v>804</v>
      </c>
      <c r="E1112" s="3">
        <v>3</v>
      </c>
      <c r="F1112" s="3" t="s">
        <v>805</v>
      </c>
      <c r="G1112" s="3" t="s">
        <v>773</v>
      </c>
      <c r="H1112" s="3" t="e">
        <f>#REF!</f>
        <v>#REF!</v>
      </c>
    </row>
    <row r="1113" spans="1:8">
      <c r="A1113" s="3" t="str">
        <f t="shared" si="63"/>
        <v>КОРПОРАЦИЯ ЗА ТЕХНОЛОГИИ И ИНОВАЦИИ АД</v>
      </c>
      <c r="B1113" s="3" t="str">
        <f t="shared" si="64"/>
        <v>115086942</v>
      </c>
      <c r="C1113" s="8">
        <f t="shared" si="65"/>
        <v>45747</v>
      </c>
      <c r="D1113" s="3" t="s">
        <v>806</v>
      </c>
      <c r="E1113" s="3">
        <v>3</v>
      </c>
      <c r="F1113" s="3" t="s">
        <v>807</v>
      </c>
      <c r="G1113" s="3" t="s">
        <v>773</v>
      </c>
      <c r="H1113" s="3" t="e">
        <f>#REF!</f>
        <v>#REF!</v>
      </c>
    </row>
    <row r="1114" spans="1:8">
      <c r="A1114" s="3" t="str">
        <f t="shared" si="63"/>
        <v>КОРПОРАЦИЯ ЗА ТЕХНОЛОГИИ И ИНОВАЦИИ АД</v>
      </c>
      <c r="B1114" s="3" t="str">
        <f t="shared" si="64"/>
        <v>115086942</v>
      </c>
      <c r="C1114" s="8">
        <f t="shared" si="65"/>
        <v>45747</v>
      </c>
      <c r="D1114" s="3" t="s">
        <v>808</v>
      </c>
      <c r="E1114" s="3">
        <v>3</v>
      </c>
      <c r="F1114" s="3" t="s">
        <v>781</v>
      </c>
      <c r="G1114" s="3" t="s">
        <v>773</v>
      </c>
      <c r="H1114" s="3" t="e">
        <f>#REF!</f>
        <v>#REF!</v>
      </c>
    </row>
    <row r="1115" spans="1:8">
      <c r="A1115" s="3" t="str">
        <f t="shared" si="63"/>
        <v>КОРПОРАЦИЯ ЗА ТЕХНОЛОГИИ И ИНОВАЦИИ АД</v>
      </c>
      <c r="B1115" s="3" t="str">
        <f t="shared" si="64"/>
        <v>115086942</v>
      </c>
      <c r="C1115" s="8">
        <f t="shared" si="65"/>
        <v>45747</v>
      </c>
      <c r="D1115" s="3" t="s">
        <v>809</v>
      </c>
      <c r="E1115" s="3">
        <v>3</v>
      </c>
      <c r="F1115" s="3" t="s">
        <v>810</v>
      </c>
      <c r="G1115" s="3" t="s">
        <v>773</v>
      </c>
      <c r="H1115" s="3" t="e">
        <f>#REF!</f>
        <v>#REF!</v>
      </c>
    </row>
    <row r="1116" spans="1:8">
      <c r="A1116" s="3" t="str">
        <f t="shared" si="63"/>
        <v>КОРПОРАЦИЯ ЗА ТЕХНОЛОГИИ И ИНОВАЦИИ АД</v>
      </c>
      <c r="B1116" s="3" t="str">
        <f t="shared" si="64"/>
        <v>115086942</v>
      </c>
      <c r="C1116" s="8">
        <f t="shared" si="65"/>
        <v>45747</v>
      </c>
      <c r="D1116" s="3" t="s">
        <v>811</v>
      </c>
      <c r="E1116" s="3">
        <v>3</v>
      </c>
      <c r="F1116" s="3" t="s">
        <v>812</v>
      </c>
      <c r="G1116" s="3" t="s">
        <v>773</v>
      </c>
      <c r="H1116" s="3" t="e">
        <f>#REF!</f>
        <v>#REF!</v>
      </c>
    </row>
    <row r="1117" spans="1:8">
      <c r="A1117" s="3" t="str">
        <f t="shared" si="63"/>
        <v>КОРПОРАЦИЯ ЗА ТЕХНОЛОГИИ И ИНОВАЦИИ АД</v>
      </c>
      <c r="B1117" s="3" t="str">
        <f t="shared" si="64"/>
        <v>115086942</v>
      </c>
      <c r="C1117" s="8">
        <f t="shared" si="65"/>
        <v>45747</v>
      </c>
      <c r="D1117" s="3" t="s">
        <v>813</v>
      </c>
      <c r="E1117" s="3">
        <v>3</v>
      </c>
      <c r="F1117" s="3" t="s">
        <v>814</v>
      </c>
      <c r="G1117" s="3" t="s">
        <v>773</v>
      </c>
      <c r="H1117" s="3" t="e">
        <f>#REF!</f>
        <v>#REF!</v>
      </c>
    </row>
    <row r="1118" spans="1:8">
      <c r="A1118" s="3" t="str">
        <f t="shared" si="63"/>
        <v>КОРПОРАЦИЯ ЗА ТЕХНОЛОГИИ И ИНОВАЦИИ АД</v>
      </c>
      <c r="B1118" s="3" t="str">
        <f t="shared" si="64"/>
        <v>115086942</v>
      </c>
      <c r="C1118" s="8">
        <f t="shared" si="65"/>
        <v>45747</v>
      </c>
      <c r="D1118" s="3" t="s">
        <v>815</v>
      </c>
      <c r="E1118" s="3">
        <v>3</v>
      </c>
      <c r="F1118" s="3" t="s">
        <v>785</v>
      </c>
      <c r="G1118" s="3" t="s">
        <v>773</v>
      </c>
      <c r="H1118" s="3" t="e">
        <f>#REF!</f>
        <v>#REF!</v>
      </c>
    </row>
    <row r="1119" spans="1:8">
      <c r="A1119" s="3" t="str">
        <f t="shared" si="63"/>
        <v>КОРПОРАЦИЯ ЗА ТЕХНОЛОГИИ И ИНОВАЦИИ АД</v>
      </c>
      <c r="B1119" s="3" t="str">
        <f t="shared" si="64"/>
        <v>115086942</v>
      </c>
      <c r="C1119" s="8">
        <f t="shared" si="65"/>
        <v>45747</v>
      </c>
      <c r="D1119" s="3" t="s">
        <v>816</v>
      </c>
      <c r="E1119" s="3">
        <v>3</v>
      </c>
      <c r="F1119" s="3" t="s">
        <v>817</v>
      </c>
      <c r="G1119" s="3" t="s">
        <v>773</v>
      </c>
      <c r="H1119" s="3" t="e">
        <f>#REF!</f>
        <v>#REF!</v>
      </c>
    </row>
    <row r="1120" spans="1:8">
      <c r="A1120" s="3" t="str">
        <f t="shared" si="63"/>
        <v>КОРПОРАЦИЯ ЗА ТЕХНОЛОГИИ И ИНОВАЦИИ АД</v>
      </c>
      <c r="B1120" s="3" t="str">
        <f t="shared" si="64"/>
        <v>115086942</v>
      </c>
      <c r="C1120" s="8">
        <f t="shared" si="65"/>
        <v>45747</v>
      </c>
      <c r="D1120" s="3" t="s">
        <v>818</v>
      </c>
      <c r="E1120" s="3">
        <v>3</v>
      </c>
      <c r="F1120" s="3" t="s">
        <v>819</v>
      </c>
      <c r="G1120" s="3" t="s">
        <v>773</v>
      </c>
      <c r="H1120" s="3" t="e">
        <f>#REF!</f>
        <v>#REF!</v>
      </c>
    </row>
    <row r="1121" spans="1:8">
      <c r="A1121" s="3" t="str">
        <f t="shared" si="63"/>
        <v>КОРПОРАЦИЯ ЗА ТЕХНОЛОГИИ И ИНОВАЦИИ АД</v>
      </c>
      <c r="B1121" s="3" t="str">
        <f t="shared" si="64"/>
        <v>115086942</v>
      </c>
      <c r="C1121" s="8">
        <f t="shared" si="65"/>
        <v>45747</v>
      </c>
      <c r="D1121" s="3" t="s">
        <v>820</v>
      </c>
      <c r="E1121" s="3">
        <v>3</v>
      </c>
      <c r="F1121" s="3" t="s">
        <v>821</v>
      </c>
      <c r="G1121" s="3" t="s">
        <v>773</v>
      </c>
      <c r="H1121" s="3" t="e">
        <f>#REF!</f>
        <v>#REF!</v>
      </c>
    </row>
    <row r="1122" spans="1:8">
      <c r="A1122" s="3" t="str">
        <f t="shared" si="63"/>
        <v>КОРПОРАЦИЯ ЗА ТЕХНОЛОГИИ И ИНОВАЦИИ АД</v>
      </c>
      <c r="B1122" s="3" t="str">
        <f t="shared" si="64"/>
        <v>115086942</v>
      </c>
      <c r="C1122" s="8">
        <f t="shared" si="65"/>
        <v>45747</v>
      </c>
      <c r="D1122" s="3" t="s">
        <v>822</v>
      </c>
      <c r="E1122" s="3">
        <v>3</v>
      </c>
      <c r="F1122" s="3" t="s">
        <v>823</v>
      </c>
      <c r="G1122" s="3" t="s">
        <v>773</v>
      </c>
      <c r="H1122" s="3" t="e">
        <f>#REF!</f>
        <v>#REF!</v>
      </c>
    </row>
    <row r="1123" spans="1:8">
      <c r="A1123" s="3" t="str">
        <f t="shared" si="63"/>
        <v>КОРПОРАЦИЯ ЗА ТЕХНОЛОГИИ И ИНОВАЦИИ АД</v>
      </c>
      <c r="B1123" s="3" t="str">
        <f t="shared" si="64"/>
        <v>115086942</v>
      </c>
      <c r="C1123" s="8">
        <f t="shared" si="65"/>
        <v>45747</v>
      </c>
      <c r="D1123" s="3" t="s">
        <v>824</v>
      </c>
      <c r="E1123" s="3">
        <v>3</v>
      </c>
      <c r="F1123" s="3" t="s">
        <v>825</v>
      </c>
      <c r="G1123" s="3" t="s">
        <v>773</v>
      </c>
      <c r="H1123" s="3" t="e">
        <f>#REF!</f>
        <v>#REF!</v>
      </c>
    </row>
    <row r="1124" spans="1:8">
      <c r="A1124" s="3" t="str">
        <f t="shared" si="63"/>
        <v>КОРПОРАЦИЯ ЗА ТЕХНОЛОГИИ И ИНОВАЦИИ АД</v>
      </c>
      <c r="B1124" s="3" t="str">
        <f t="shared" si="64"/>
        <v>115086942</v>
      </c>
      <c r="C1124" s="8">
        <f t="shared" si="65"/>
        <v>45747</v>
      </c>
      <c r="D1124" s="3" t="s">
        <v>826</v>
      </c>
      <c r="E1124" s="3">
        <v>3</v>
      </c>
      <c r="F1124" s="3" t="s">
        <v>827</v>
      </c>
      <c r="G1124" s="3" t="s">
        <v>773</v>
      </c>
      <c r="H1124" s="3" t="e">
        <f>#REF!</f>
        <v>#REF!</v>
      </c>
    </row>
    <row r="1125" spans="1:8">
      <c r="A1125" s="3" t="str">
        <f t="shared" si="63"/>
        <v>КОРПОРАЦИЯ ЗА ТЕХНОЛОГИИ И ИНОВАЦИИ АД</v>
      </c>
      <c r="B1125" s="3" t="str">
        <f t="shared" si="64"/>
        <v>115086942</v>
      </c>
      <c r="C1125" s="8">
        <f t="shared" si="65"/>
        <v>45747</v>
      </c>
      <c r="D1125" s="3" t="s">
        <v>828</v>
      </c>
      <c r="E1125" s="3">
        <v>3</v>
      </c>
      <c r="F1125" s="3" t="s">
        <v>829</v>
      </c>
      <c r="G1125" s="3" t="s">
        <v>773</v>
      </c>
      <c r="H1125" s="3" t="e">
        <f>#REF!</f>
        <v>#REF!</v>
      </c>
    </row>
    <row r="1126" spans="1:8">
      <c r="A1126" s="3" t="str">
        <f t="shared" si="63"/>
        <v>КОРПОРАЦИЯ ЗА ТЕХНОЛОГИИ И ИНОВАЦИИ АД</v>
      </c>
      <c r="B1126" s="3" t="str">
        <f t="shared" si="64"/>
        <v>115086942</v>
      </c>
      <c r="C1126" s="8">
        <f t="shared" si="65"/>
        <v>45747</v>
      </c>
      <c r="D1126" s="3" t="s">
        <v>830</v>
      </c>
      <c r="E1126" s="3">
        <v>3</v>
      </c>
      <c r="F1126" s="3" t="s">
        <v>831</v>
      </c>
      <c r="G1126" s="3" t="s">
        <v>773</v>
      </c>
      <c r="H1126" s="3" t="e">
        <f>#REF!</f>
        <v>#REF!</v>
      </c>
    </row>
    <row r="1127" spans="1:8">
      <c r="A1127" s="3" t="str">
        <f t="shared" si="63"/>
        <v>КОРПОРАЦИЯ ЗА ТЕХНОЛОГИИ И ИНОВАЦИИ АД</v>
      </c>
      <c r="B1127" s="3" t="str">
        <f t="shared" si="64"/>
        <v>115086942</v>
      </c>
      <c r="C1127" s="8">
        <f t="shared" si="65"/>
        <v>45747</v>
      </c>
      <c r="D1127" s="3" t="s">
        <v>832</v>
      </c>
      <c r="E1127" s="3">
        <v>3</v>
      </c>
      <c r="F1127" s="3" t="s">
        <v>833</v>
      </c>
      <c r="G1127" s="3" t="s">
        <v>773</v>
      </c>
      <c r="H1127" s="3" t="e">
        <f>#REF!</f>
        <v>#REF!</v>
      </c>
    </row>
    <row r="1128" spans="1:8">
      <c r="A1128" s="3" t="str">
        <f t="shared" si="63"/>
        <v>КОРПОРАЦИЯ ЗА ТЕХНОЛОГИИ И ИНОВАЦИИ АД</v>
      </c>
      <c r="B1128" s="3" t="str">
        <f t="shared" si="64"/>
        <v>115086942</v>
      </c>
      <c r="C1128" s="8">
        <f t="shared" si="65"/>
        <v>45747</v>
      </c>
      <c r="D1128" s="3" t="s">
        <v>834</v>
      </c>
      <c r="E1128" s="3">
        <v>3</v>
      </c>
      <c r="F1128" s="3" t="s">
        <v>835</v>
      </c>
      <c r="G1128" s="3" t="s">
        <v>773</v>
      </c>
      <c r="H1128" s="3" t="e">
        <f>#REF!</f>
        <v>#REF!</v>
      </c>
    </row>
    <row r="1129" spans="1:8">
      <c r="A1129" s="3" t="str">
        <f t="shared" si="63"/>
        <v>КОРПОРАЦИЯ ЗА ТЕХНОЛОГИИ И ИНОВАЦИИ АД</v>
      </c>
      <c r="B1129" s="3" t="str">
        <f t="shared" si="64"/>
        <v>115086942</v>
      </c>
      <c r="C1129" s="8">
        <f t="shared" si="65"/>
        <v>45747</v>
      </c>
      <c r="D1129" s="3" t="s">
        <v>836</v>
      </c>
      <c r="E1129" s="3">
        <v>3</v>
      </c>
      <c r="F1129" s="3" t="s">
        <v>837</v>
      </c>
      <c r="G1129" s="3" t="s">
        <v>773</v>
      </c>
      <c r="H1129" s="3" t="e">
        <f>#REF!</f>
        <v>#REF!</v>
      </c>
    </row>
    <row r="1130" spans="1:8">
      <c r="A1130" s="3" t="str">
        <f t="shared" si="63"/>
        <v>КОРПОРАЦИЯ ЗА ТЕХНОЛОГИИ И ИНОВАЦИИ АД</v>
      </c>
      <c r="B1130" s="3" t="str">
        <f t="shared" si="64"/>
        <v>115086942</v>
      </c>
      <c r="C1130" s="8">
        <f t="shared" si="65"/>
        <v>45747</v>
      </c>
      <c r="D1130" s="3" t="s">
        <v>838</v>
      </c>
      <c r="E1130" s="3">
        <v>3</v>
      </c>
      <c r="F1130" s="3" t="s">
        <v>839</v>
      </c>
      <c r="G1130" s="3" t="s">
        <v>773</v>
      </c>
      <c r="H1130" s="3" t="e">
        <f>#REF!</f>
        <v>#REF!</v>
      </c>
    </row>
    <row r="1131" spans="1:8">
      <c r="A1131" s="3" t="str">
        <f t="shared" si="63"/>
        <v>КОРПОРАЦИЯ ЗА ТЕХНОЛОГИИ И ИНОВАЦИИ АД</v>
      </c>
      <c r="B1131" s="3" t="str">
        <f t="shared" si="64"/>
        <v>115086942</v>
      </c>
      <c r="C1131" s="8">
        <f t="shared" si="65"/>
        <v>45747</v>
      </c>
      <c r="D1131" s="3" t="s">
        <v>840</v>
      </c>
      <c r="E1131" s="3">
        <v>3</v>
      </c>
      <c r="F1131" s="3" t="s">
        <v>841</v>
      </c>
      <c r="G1131" s="3" t="s">
        <v>773</v>
      </c>
      <c r="H1131" s="3" t="e">
        <f>#REF!</f>
        <v>#REF!</v>
      </c>
    </row>
    <row r="1132" spans="1:8">
      <c r="A1132" s="3" t="str">
        <f t="shared" si="63"/>
        <v>КОРПОРАЦИЯ ЗА ТЕХНОЛОГИИ И ИНОВАЦИИ АД</v>
      </c>
      <c r="B1132" s="3" t="str">
        <f t="shared" si="64"/>
        <v>115086942</v>
      </c>
      <c r="C1132" s="8">
        <f t="shared" si="65"/>
        <v>45747</v>
      </c>
      <c r="D1132" s="3" t="s">
        <v>842</v>
      </c>
      <c r="E1132" s="3">
        <v>3</v>
      </c>
      <c r="F1132" s="3" t="s">
        <v>843</v>
      </c>
      <c r="G1132" s="3" t="s">
        <v>773</v>
      </c>
      <c r="H1132" s="3" t="e">
        <f>#REF!</f>
        <v>#REF!</v>
      </c>
    </row>
    <row r="1133" spans="1:8">
      <c r="A1133" s="3" t="str">
        <f t="shared" si="63"/>
        <v>КОРПОРАЦИЯ ЗА ТЕХНОЛОГИИ И ИНОВАЦИИ АД</v>
      </c>
      <c r="B1133" s="3" t="str">
        <f t="shared" si="64"/>
        <v>115086942</v>
      </c>
      <c r="C1133" s="8">
        <f t="shared" si="65"/>
        <v>45747</v>
      </c>
      <c r="D1133" s="3" t="s">
        <v>844</v>
      </c>
      <c r="E1133" s="3">
        <v>3</v>
      </c>
      <c r="F1133" s="3" t="s">
        <v>845</v>
      </c>
      <c r="G1133" s="3" t="s">
        <v>773</v>
      </c>
      <c r="H1133" s="3" t="e">
        <f>#REF!</f>
        <v>#REF!</v>
      </c>
    </row>
    <row r="1134" spans="1:8">
      <c r="A1134" s="3" t="str">
        <f t="shared" si="63"/>
        <v>КОРПОРАЦИЯ ЗА ТЕХНОЛОГИИ И ИНОВАЦИИ АД</v>
      </c>
      <c r="B1134" s="3" t="str">
        <f t="shared" si="64"/>
        <v>115086942</v>
      </c>
      <c r="C1134" s="8">
        <f t="shared" si="65"/>
        <v>45747</v>
      </c>
      <c r="D1134" s="3" t="s">
        <v>846</v>
      </c>
      <c r="E1134" s="3">
        <v>3</v>
      </c>
      <c r="F1134" s="3" t="s">
        <v>847</v>
      </c>
      <c r="G1134" s="3" t="s">
        <v>773</v>
      </c>
      <c r="H1134" s="3" t="e">
        <f>#REF!</f>
        <v>#REF!</v>
      </c>
    </row>
    <row r="1135" spans="1:8">
      <c r="A1135" s="3" t="str">
        <f t="shared" si="63"/>
        <v>КОРПОРАЦИЯ ЗА ТЕХНОЛОГИИ И ИНОВАЦИИ АД</v>
      </c>
      <c r="B1135" s="3" t="str">
        <f t="shared" si="64"/>
        <v>115086942</v>
      </c>
      <c r="C1135" s="8">
        <f t="shared" si="65"/>
        <v>45747</v>
      </c>
      <c r="D1135" s="3" t="s">
        <v>848</v>
      </c>
      <c r="E1135" s="3">
        <v>3</v>
      </c>
      <c r="F1135" s="3" t="s">
        <v>849</v>
      </c>
      <c r="G1135" s="3" t="s">
        <v>773</v>
      </c>
      <c r="H1135" s="3" t="e">
        <f>#REF!</f>
        <v>#REF!</v>
      </c>
    </row>
    <row r="1136" spans="1:8">
      <c r="A1136" s="3" t="str">
        <f t="shared" si="63"/>
        <v>КОРПОРАЦИЯ ЗА ТЕХНОЛОГИИ И ИНОВАЦИИ АД</v>
      </c>
      <c r="B1136" s="3" t="str">
        <f t="shared" si="64"/>
        <v>115086942</v>
      </c>
      <c r="C1136" s="8">
        <f t="shared" si="65"/>
        <v>45747</v>
      </c>
      <c r="D1136" s="3" t="s">
        <v>850</v>
      </c>
      <c r="E1136" s="3">
        <v>3</v>
      </c>
      <c r="F1136" s="3" t="s">
        <v>851</v>
      </c>
      <c r="G1136" s="3" t="s">
        <v>773</v>
      </c>
      <c r="H1136" s="3" t="e">
        <f>#REF!</f>
        <v>#REF!</v>
      </c>
    </row>
    <row r="1137" spans="1:8">
      <c r="A1137" s="3" t="str">
        <f t="shared" si="63"/>
        <v>КОРПОРАЦИЯ ЗА ТЕХНОЛОГИИ И ИНОВАЦИИ АД</v>
      </c>
      <c r="B1137" s="3" t="str">
        <f t="shared" si="64"/>
        <v>115086942</v>
      </c>
      <c r="C1137" s="8">
        <f t="shared" si="65"/>
        <v>45747</v>
      </c>
      <c r="D1137" s="3" t="s">
        <v>771</v>
      </c>
      <c r="E1137" s="3">
        <v>4</v>
      </c>
      <c r="F1137" s="3" t="s">
        <v>772</v>
      </c>
      <c r="G1137" s="3" t="s">
        <v>773</v>
      </c>
      <c r="H1137" s="3" t="e">
        <f>#REF!</f>
        <v>#REF!</v>
      </c>
    </row>
    <row r="1138" spans="1:8">
      <c r="A1138" s="3" t="str">
        <f t="shared" si="63"/>
        <v>КОРПОРАЦИЯ ЗА ТЕХНОЛОГИИ И ИНОВАЦИИ АД</v>
      </c>
      <c r="B1138" s="3" t="str">
        <f t="shared" si="64"/>
        <v>115086942</v>
      </c>
      <c r="C1138" s="8">
        <f t="shared" si="65"/>
        <v>45747</v>
      </c>
      <c r="D1138" s="3" t="s">
        <v>774</v>
      </c>
      <c r="E1138" s="3">
        <v>4</v>
      </c>
      <c r="F1138" s="3" t="s">
        <v>775</v>
      </c>
      <c r="G1138" s="3" t="s">
        <v>773</v>
      </c>
      <c r="H1138" s="3" t="e">
        <f>#REF!</f>
        <v>#REF!</v>
      </c>
    </row>
    <row r="1139" spans="1:8">
      <c r="A1139" s="3" t="str">
        <f t="shared" si="63"/>
        <v>КОРПОРАЦИЯ ЗА ТЕХНОЛОГИИ И ИНОВАЦИИ АД</v>
      </c>
      <c r="B1139" s="3" t="str">
        <f t="shared" si="64"/>
        <v>115086942</v>
      </c>
      <c r="C1139" s="8">
        <f t="shared" si="65"/>
        <v>45747</v>
      </c>
      <c r="D1139" s="3" t="s">
        <v>776</v>
      </c>
      <c r="E1139" s="3">
        <v>4</v>
      </c>
      <c r="F1139" s="3" t="s">
        <v>777</v>
      </c>
      <c r="G1139" s="3" t="s">
        <v>773</v>
      </c>
      <c r="H1139" s="3" t="e">
        <f>#REF!</f>
        <v>#REF!</v>
      </c>
    </row>
    <row r="1140" spans="1:8">
      <c r="A1140" s="3" t="str">
        <f t="shared" si="63"/>
        <v>КОРПОРАЦИЯ ЗА ТЕХНОЛОГИИ И ИНОВАЦИИ АД</v>
      </c>
      <c r="B1140" s="3" t="str">
        <f t="shared" si="64"/>
        <v>115086942</v>
      </c>
      <c r="C1140" s="8">
        <f t="shared" si="65"/>
        <v>45747</v>
      </c>
      <c r="D1140" s="3" t="s">
        <v>778</v>
      </c>
      <c r="E1140" s="3">
        <v>4</v>
      </c>
      <c r="F1140" s="3" t="s">
        <v>779</v>
      </c>
      <c r="G1140" s="3" t="s">
        <v>773</v>
      </c>
      <c r="H1140" s="3" t="e">
        <f>#REF!</f>
        <v>#REF!</v>
      </c>
    </row>
    <row r="1141" spans="1:8">
      <c r="A1141" s="3" t="str">
        <f t="shared" si="63"/>
        <v>КОРПОРАЦИЯ ЗА ТЕХНОЛОГИИ И ИНОВАЦИИ АД</v>
      </c>
      <c r="B1141" s="3" t="str">
        <f t="shared" si="64"/>
        <v>115086942</v>
      </c>
      <c r="C1141" s="8">
        <f t="shared" si="65"/>
        <v>45747</v>
      </c>
      <c r="D1141" s="3" t="s">
        <v>780</v>
      </c>
      <c r="E1141" s="3">
        <v>4</v>
      </c>
      <c r="F1141" s="3" t="s">
        <v>781</v>
      </c>
      <c r="G1141" s="3" t="s">
        <v>773</v>
      </c>
      <c r="H1141" s="3" t="e">
        <f>#REF!</f>
        <v>#REF!</v>
      </c>
    </row>
    <row r="1142" spans="1:8">
      <c r="A1142" s="3" t="str">
        <f t="shared" si="63"/>
        <v>КОРПОРАЦИЯ ЗА ТЕХНОЛОГИИ И ИНОВАЦИИ АД</v>
      </c>
      <c r="B1142" s="3" t="str">
        <f t="shared" si="64"/>
        <v>115086942</v>
      </c>
      <c r="C1142" s="8">
        <f t="shared" si="65"/>
        <v>45747</v>
      </c>
      <c r="D1142" s="3" t="s">
        <v>782</v>
      </c>
      <c r="E1142" s="3">
        <v>4</v>
      </c>
      <c r="F1142" s="3" t="s">
        <v>783</v>
      </c>
      <c r="G1142" s="3" t="s">
        <v>773</v>
      </c>
      <c r="H1142" s="3" t="e">
        <f>#REF!</f>
        <v>#REF!</v>
      </c>
    </row>
    <row r="1143" spans="1:8">
      <c r="A1143" s="3" t="str">
        <f t="shared" si="63"/>
        <v>КОРПОРАЦИЯ ЗА ТЕХНОЛОГИИ И ИНОВАЦИИ АД</v>
      </c>
      <c r="B1143" s="3" t="str">
        <f t="shared" si="64"/>
        <v>115086942</v>
      </c>
      <c r="C1143" s="8">
        <f t="shared" si="65"/>
        <v>45747</v>
      </c>
      <c r="D1143" s="3" t="s">
        <v>784</v>
      </c>
      <c r="E1143" s="3">
        <v>4</v>
      </c>
      <c r="F1143" s="3" t="s">
        <v>785</v>
      </c>
      <c r="G1143" s="3" t="s">
        <v>773</v>
      </c>
      <c r="H1143" s="3" t="e">
        <f>#REF!</f>
        <v>#REF!</v>
      </c>
    </row>
    <row r="1144" spans="1:8">
      <c r="A1144" s="3" t="str">
        <f t="shared" si="63"/>
        <v>КОРПОРАЦИЯ ЗА ТЕХНОЛОГИИ И ИНОВАЦИИ АД</v>
      </c>
      <c r="B1144" s="3" t="str">
        <f t="shared" si="64"/>
        <v>115086942</v>
      </c>
      <c r="C1144" s="8">
        <f t="shared" si="65"/>
        <v>45747</v>
      </c>
      <c r="D1144" s="3" t="s">
        <v>786</v>
      </c>
      <c r="E1144" s="3">
        <v>4</v>
      </c>
      <c r="F1144" s="3" t="s">
        <v>787</v>
      </c>
      <c r="G1144" s="3" t="s">
        <v>773</v>
      </c>
      <c r="H1144" s="3" t="e">
        <f>#REF!</f>
        <v>#REF!</v>
      </c>
    </row>
    <row r="1145" spans="1:8">
      <c r="A1145" s="3" t="str">
        <f t="shared" si="63"/>
        <v>КОРПОРАЦИЯ ЗА ТЕХНОЛОГИИ И ИНОВАЦИИ АД</v>
      </c>
      <c r="B1145" s="3" t="str">
        <f t="shared" si="64"/>
        <v>115086942</v>
      </c>
      <c r="C1145" s="8">
        <f t="shared" si="65"/>
        <v>45747</v>
      </c>
      <c r="D1145" s="3" t="s">
        <v>788</v>
      </c>
      <c r="E1145" s="3">
        <v>4</v>
      </c>
      <c r="F1145" s="3" t="s">
        <v>785</v>
      </c>
      <c r="G1145" s="3" t="s">
        <v>773</v>
      </c>
      <c r="H1145" s="3" t="e">
        <f>#REF!</f>
        <v>#REF!</v>
      </c>
    </row>
    <row r="1146" spans="1:8">
      <c r="A1146" s="3" t="str">
        <f t="shared" si="63"/>
        <v>КОРПОРАЦИЯ ЗА ТЕХНОЛОГИИ И ИНОВАЦИИ АД</v>
      </c>
      <c r="B1146" s="3" t="str">
        <f t="shared" si="64"/>
        <v>115086942</v>
      </c>
      <c r="C1146" s="8">
        <f t="shared" si="65"/>
        <v>45747</v>
      </c>
      <c r="D1146" s="3" t="s">
        <v>789</v>
      </c>
      <c r="E1146" s="3">
        <v>4</v>
      </c>
      <c r="F1146" s="3" t="s">
        <v>172</v>
      </c>
      <c r="G1146" s="3" t="s">
        <v>773</v>
      </c>
      <c r="H1146" s="3" t="e">
        <f>#REF!</f>
        <v>#REF!</v>
      </c>
    </row>
    <row r="1147" spans="1:8">
      <c r="A1147" s="3" t="str">
        <f t="shared" si="63"/>
        <v>КОРПОРАЦИЯ ЗА ТЕХНОЛОГИИ И ИНОВАЦИИ АД</v>
      </c>
      <c r="B1147" s="3" t="str">
        <f t="shared" si="64"/>
        <v>115086942</v>
      </c>
      <c r="C1147" s="8">
        <f t="shared" si="65"/>
        <v>45747</v>
      </c>
      <c r="D1147" s="3" t="s">
        <v>790</v>
      </c>
      <c r="E1147" s="3">
        <v>4</v>
      </c>
      <c r="F1147" s="3" t="s">
        <v>175</v>
      </c>
      <c r="G1147" s="3" t="s">
        <v>773</v>
      </c>
      <c r="H1147" s="3" t="e">
        <f>#REF!</f>
        <v>#REF!</v>
      </c>
    </row>
    <row r="1148" spans="1:8">
      <c r="A1148" s="3" t="str">
        <f t="shared" si="63"/>
        <v>КОРПОРАЦИЯ ЗА ТЕХНОЛОГИИ И ИНОВАЦИИ АД</v>
      </c>
      <c r="B1148" s="3" t="str">
        <f t="shared" si="64"/>
        <v>115086942</v>
      </c>
      <c r="C1148" s="8">
        <f t="shared" si="65"/>
        <v>45747</v>
      </c>
      <c r="D1148" s="3" t="s">
        <v>791</v>
      </c>
      <c r="E1148" s="3">
        <v>4</v>
      </c>
      <c r="F1148" s="3" t="s">
        <v>792</v>
      </c>
      <c r="G1148" s="3" t="s">
        <v>773</v>
      </c>
      <c r="H1148" s="3" t="e">
        <f>#REF!</f>
        <v>#REF!</v>
      </c>
    </row>
    <row r="1149" spans="1:8">
      <c r="A1149" s="3" t="str">
        <f t="shared" si="63"/>
        <v>КОРПОРАЦИЯ ЗА ТЕХНОЛОГИИ И ИНОВАЦИИ АД</v>
      </c>
      <c r="B1149" s="3" t="str">
        <f t="shared" si="64"/>
        <v>115086942</v>
      </c>
      <c r="C1149" s="8">
        <f t="shared" si="65"/>
        <v>45747</v>
      </c>
      <c r="D1149" s="3" t="s">
        <v>793</v>
      </c>
      <c r="E1149" s="3">
        <v>4</v>
      </c>
      <c r="F1149" s="3" t="s">
        <v>794</v>
      </c>
      <c r="G1149" s="3" t="s">
        <v>773</v>
      </c>
      <c r="H1149" s="3" t="e">
        <f>#REF!</f>
        <v>#REF!</v>
      </c>
    </row>
    <row r="1150" spans="1:8">
      <c r="A1150" s="3" t="str">
        <f t="shared" si="63"/>
        <v>КОРПОРАЦИЯ ЗА ТЕХНОЛОГИИ И ИНОВАЦИИ АД</v>
      </c>
      <c r="B1150" s="3" t="str">
        <f t="shared" si="64"/>
        <v>115086942</v>
      </c>
      <c r="C1150" s="8">
        <f t="shared" si="65"/>
        <v>45747</v>
      </c>
      <c r="D1150" s="3" t="s">
        <v>795</v>
      </c>
      <c r="E1150" s="3">
        <v>4</v>
      </c>
      <c r="F1150" s="3" t="s">
        <v>796</v>
      </c>
      <c r="G1150" s="3" t="s">
        <v>773</v>
      </c>
      <c r="H1150" s="3" t="e">
        <f>#REF!</f>
        <v>#REF!</v>
      </c>
    </row>
    <row r="1151" spans="1:8">
      <c r="A1151" s="3" t="str">
        <f t="shared" si="63"/>
        <v>КОРПОРАЦИЯ ЗА ТЕХНОЛОГИИ И ИНОВАЦИИ АД</v>
      </c>
      <c r="B1151" s="3" t="str">
        <f t="shared" si="64"/>
        <v>115086942</v>
      </c>
      <c r="C1151" s="8">
        <f t="shared" si="65"/>
        <v>45747</v>
      </c>
      <c r="D1151" s="3" t="s">
        <v>797</v>
      </c>
      <c r="E1151" s="3">
        <v>4</v>
      </c>
      <c r="F1151" s="3" t="s">
        <v>798</v>
      </c>
      <c r="G1151" s="3" t="s">
        <v>773</v>
      </c>
      <c r="H1151" s="3" t="e">
        <f>#REF!</f>
        <v>#REF!</v>
      </c>
    </row>
    <row r="1152" spans="1:8">
      <c r="A1152" s="3" t="str">
        <f t="shared" si="63"/>
        <v>КОРПОРАЦИЯ ЗА ТЕХНОЛОГИИ И ИНОВАЦИИ АД</v>
      </c>
      <c r="B1152" s="3" t="str">
        <f t="shared" si="64"/>
        <v>115086942</v>
      </c>
      <c r="C1152" s="8">
        <f t="shared" si="65"/>
        <v>45747</v>
      </c>
      <c r="D1152" s="3" t="s">
        <v>799</v>
      </c>
      <c r="E1152" s="3">
        <v>4</v>
      </c>
      <c r="F1152" s="3" t="s">
        <v>800</v>
      </c>
      <c r="G1152" s="3" t="s">
        <v>773</v>
      </c>
      <c r="H1152" s="3" t="e">
        <f>#REF!</f>
        <v>#REF!</v>
      </c>
    </row>
    <row r="1153" spans="1:8">
      <c r="A1153" s="3" t="str">
        <f t="shared" si="63"/>
        <v>КОРПОРАЦИЯ ЗА ТЕХНОЛОГИИ И ИНОВАЦИИ АД</v>
      </c>
      <c r="B1153" s="3" t="str">
        <f t="shared" si="64"/>
        <v>115086942</v>
      </c>
      <c r="C1153" s="8">
        <f t="shared" si="65"/>
        <v>45747</v>
      </c>
      <c r="D1153" s="3" t="s">
        <v>801</v>
      </c>
      <c r="E1153" s="3">
        <v>4</v>
      </c>
      <c r="F1153" s="3" t="s">
        <v>772</v>
      </c>
      <c r="G1153" s="3" t="s">
        <v>773</v>
      </c>
      <c r="H1153" s="3" t="e">
        <f>#REF!</f>
        <v>#REF!</v>
      </c>
    </row>
    <row r="1154" spans="1:8">
      <c r="A1154" s="3" t="str">
        <f t="shared" si="63"/>
        <v>КОРПОРАЦИЯ ЗА ТЕХНОЛОГИИ И ИНОВАЦИИ АД</v>
      </c>
      <c r="B1154" s="3" t="str">
        <f t="shared" si="64"/>
        <v>115086942</v>
      </c>
      <c r="C1154" s="8">
        <f t="shared" si="65"/>
        <v>45747</v>
      </c>
      <c r="D1154" s="3" t="s">
        <v>802</v>
      </c>
      <c r="E1154" s="3">
        <v>4</v>
      </c>
      <c r="F1154" s="3" t="s">
        <v>803</v>
      </c>
      <c r="G1154" s="3" t="s">
        <v>773</v>
      </c>
      <c r="H1154" s="3" t="e">
        <f>#REF!</f>
        <v>#REF!</v>
      </c>
    </row>
    <row r="1155" spans="1:8">
      <c r="A1155" s="3" t="str">
        <f t="shared" si="63"/>
        <v>КОРПОРАЦИЯ ЗА ТЕХНОЛОГИИ И ИНОВАЦИИ АД</v>
      </c>
      <c r="B1155" s="3" t="str">
        <f t="shared" si="64"/>
        <v>115086942</v>
      </c>
      <c r="C1155" s="8">
        <f t="shared" si="65"/>
        <v>45747</v>
      </c>
      <c r="D1155" s="3" t="s">
        <v>804</v>
      </c>
      <c r="E1155" s="3">
        <v>4</v>
      </c>
      <c r="F1155" s="3" t="s">
        <v>805</v>
      </c>
      <c r="G1155" s="3" t="s">
        <v>773</v>
      </c>
      <c r="H1155" s="3" t="e">
        <f>#REF!</f>
        <v>#REF!</v>
      </c>
    </row>
    <row r="1156" spans="1:8">
      <c r="A1156" s="3" t="str">
        <f t="shared" si="63"/>
        <v>КОРПОРАЦИЯ ЗА ТЕХНОЛОГИИ И ИНОВАЦИИ АД</v>
      </c>
      <c r="B1156" s="3" t="str">
        <f t="shared" si="64"/>
        <v>115086942</v>
      </c>
      <c r="C1156" s="8">
        <f t="shared" si="65"/>
        <v>45747</v>
      </c>
      <c r="D1156" s="3" t="s">
        <v>806</v>
      </c>
      <c r="E1156" s="3">
        <v>4</v>
      </c>
      <c r="F1156" s="3" t="s">
        <v>807</v>
      </c>
      <c r="G1156" s="3" t="s">
        <v>773</v>
      </c>
      <c r="H1156" s="3" t="e">
        <f>#REF!</f>
        <v>#REF!</v>
      </c>
    </row>
    <row r="1157" spans="1:8">
      <c r="A1157" s="3" t="str">
        <f t="shared" si="63"/>
        <v>КОРПОРАЦИЯ ЗА ТЕХНОЛОГИИ И ИНОВАЦИИ АД</v>
      </c>
      <c r="B1157" s="3" t="str">
        <f t="shared" si="64"/>
        <v>115086942</v>
      </c>
      <c r="C1157" s="8">
        <f t="shared" si="65"/>
        <v>45747</v>
      </c>
      <c r="D1157" s="3" t="s">
        <v>808</v>
      </c>
      <c r="E1157" s="3">
        <v>4</v>
      </c>
      <c r="F1157" s="3" t="s">
        <v>781</v>
      </c>
      <c r="G1157" s="3" t="s">
        <v>773</v>
      </c>
      <c r="H1157" s="3" t="e">
        <f>#REF!</f>
        <v>#REF!</v>
      </c>
    </row>
    <row r="1158" spans="1:8">
      <c r="A1158" s="3" t="str">
        <f t="shared" si="63"/>
        <v>КОРПОРАЦИЯ ЗА ТЕХНОЛОГИИ И ИНОВАЦИИ АД</v>
      </c>
      <c r="B1158" s="3" t="str">
        <f t="shared" si="64"/>
        <v>115086942</v>
      </c>
      <c r="C1158" s="8">
        <f t="shared" si="65"/>
        <v>45747</v>
      </c>
      <c r="D1158" s="3" t="s">
        <v>809</v>
      </c>
      <c r="E1158" s="3">
        <v>4</v>
      </c>
      <c r="F1158" s="3" t="s">
        <v>810</v>
      </c>
      <c r="G1158" s="3" t="s">
        <v>773</v>
      </c>
      <c r="H1158" s="3" t="e">
        <f>#REF!</f>
        <v>#REF!</v>
      </c>
    </row>
    <row r="1159" spans="1:8">
      <c r="A1159" s="3" t="str">
        <f t="shared" si="63"/>
        <v>КОРПОРАЦИЯ ЗА ТЕХНОЛОГИИ И ИНОВАЦИИ АД</v>
      </c>
      <c r="B1159" s="3" t="str">
        <f t="shared" si="64"/>
        <v>115086942</v>
      </c>
      <c r="C1159" s="8">
        <f t="shared" si="65"/>
        <v>45747</v>
      </c>
      <c r="D1159" s="3" t="s">
        <v>811</v>
      </c>
      <c r="E1159" s="3">
        <v>4</v>
      </c>
      <c r="F1159" s="3" t="s">
        <v>812</v>
      </c>
      <c r="G1159" s="3" t="s">
        <v>773</v>
      </c>
      <c r="H1159" s="3" t="e">
        <f>#REF!</f>
        <v>#REF!</v>
      </c>
    </row>
    <row r="1160" spans="1:8">
      <c r="A1160" s="3" t="str">
        <f t="shared" si="63"/>
        <v>КОРПОРАЦИЯ ЗА ТЕХНОЛОГИИ И ИНОВАЦИИ АД</v>
      </c>
      <c r="B1160" s="3" t="str">
        <f t="shared" si="64"/>
        <v>115086942</v>
      </c>
      <c r="C1160" s="8">
        <f t="shared" si="65"/>
        <v>45747</v>
      </c>
      <c r="D1160" s="3" t="s">
        <v>813</v>
      </c>
      <c r="E1160" s="3">
        <v>4</v>
      </c>
      <c r="F1160" s="3" t="s">
        <v>814</v>
      </c>
      <c r="G1160" s="3" t="s">
        <v>773</v>
      </c>
      <c r="H1160" s="3" t="e">
        <f>#REF!</f>
        <v>#REF!</v>
      </c>
    </row>
    <row r="1161" spans="1:8">
      <c r="A1161" s="3" t="str">
        <f t="shared" si="63"/>
        <v>КОРПОРАЦИЯ ЗА ТЕХНОЛОГИИ И ИНОВАЦИИ АД</v>
      </c>
      <c r="B1161" s="3" t="str">
        <f t="shared" si="64"/>
        <v>115086942</v>
      </c>
      <c r="C1161" s="8">
        <f t="shared" si="65"/>
        <v>45747</v>
      </c>
      <c r="D1161" s="3" t="s">
        <v>815</v>
      </c>
      <c r="E1161" s="3">
        <v>4</v>
      </c>
      <c r="F1161" s="3" t="s">
        <v>785</v>
      </c>
      <c r="G1161" s="3" t="s">
        <v>773</v>
      </c>
      <c r="H1161" s="3" t="e">
        <f>#REF!</f>
        <v>#REF!</v>
      </c>
    </row>
    <row r="1162" spans="1:8">
      <c r="A1162" s="3" t="str">
        <f t="shared" si="63"/>
        <v>КОРПОРАЦИЯ ЗА ТЕХНОЛОГИИ И ИНОВАЦИИ АД</v>
      </c>
      <c r="B1162" s="3" t="str">
        <f t="shared" si="64"/>
        <v>115086942</v>
      </c>
      <c r="C1162" s="8">
        <f t="shared" si="65"/>
        <v>45747</v>
      </c>
      <c r="D1162" s="3" t="s">
        <v>816</v>
      </c>
      <c r="E1162" s="3">
        <v>4</v>
      </c>
      <c r="F1162" s="3" t="s">
        <v>817</v>
      </c>
      <c r="G1162" s="3" t="s">
        <v>773</v>
      </c>
      <c r="H1162" s="3" t="e">
        <f>#REF!</f>
        <v>#REF!</v>
      </c>
    </row>
    <row r="1163" spans="1:8">
      <c r="A1163" s="3" t="str">
        <f t="shared" si="63"/>
        <v>КОРПОРАЦИЯ ЗА ТЕХНОЛОГИИ И ИНОВАЦИИ АД</v>
      </c>
      <c r="B1163" s="3" t="str">
        <f t="shared" si="64"/>
        <v>115086942</v>
      </c>
      <c r="C1163" s="8">
        <f t="shared" si="65"/>
        <v>45747</v>
      </c>
      <c r="D1163" s="3" t="s">
        <v>818</v>
      </c>
      <c r="E1163" s="3">
        <v>4</v>
      </c>
      <c r="F1163" s="3" t="s">
        <v>819</v>
      </c>
      <c r="G1163" s="3" t="s">
        <v>773</v>
      </c>
      <c r="H1163" s="3" t="e">
        <f>#REF!</f>
        <v>#REF!</v>
      </c>
    </row>
    <row r="1164" spans="1:8">
      <c r="A1164" s="3" t="str">
        <f t="shared" si="63"/>
        <v>КОРПОРАЦИЯ ЗА ТЕХНОЛОГИИ И ИНОВАЦИИ АД</v>
      </c>
      <c r="B1164" s="3" t="str">
        <f t="shared" si="64"/>
        <v>115086942</v>
      </c>
      <c r="C1164" s="8">
        <f t="shared" si="65"/>
        <v>45747</v>
      </c>
      <c r="D1164" s="3" t="s">
        <v>820</v>
      </c>
      <c r="E1164" s="3">
        <v>4</v>
      </c>
      <c r="F1164" s="3" t="s">
        <v>821</v>
      </c>
      <c r="G1164" s="3" t="s">
        <v>773</v>
      </c>
      <c r="H1164" s="3" t="e">
        <f>#REF!</f>
        <v>#REF!</v>
      </c>
    </row>
    <row r="1165" spans="1:8">
      <c r="A1165" s="3" t="str">
        <f t="shared" si="63"/>
        <v>КОРПОРАЦИЯ ЗА ТЕХНОЛОГИИ И ИНОВАЦИИ АД</v>
      </c>
      <c r="B1165" s="3" t="str">
        <f t="shared" si="64"/>
        <v>115086942</v>
      </c>
      <c r="C1165" s="8">
        <f t="shared" si="65"/>
        <v>45747</v>
      </c>
      <c r="D1165" s="3" t="s">
        <v>822</v>
      </c>
      <c r="E1165" s="3">
        <v>4</v>
      </c>
      <c r="F1165" s="3" t="s">
        <v>823</v>
      </c>
      <c r="G1165" s="3" t="s">
        <v>773</v>
      </c>
      <c r="H1165" s="3" t="e">
        <f>#REF!</f>
        <v>#REF!</v>
      </c>
    </row>
    <row r="1166" spans="1:8">
      <c r="A1166" s="3" t="str">
        <f t="shared" si="63"/>
        <v>КОРПОРАЦИЯ ЗА ТЕХНОЛОГИИ И ИНОВАЦИИ АД</v>
      </c>
      <c r="B1166" s="3" t="str">
        <f t="shared" si="64"/>
        <v>115086942</v>
      </c>
      <c r="C1166" s="8">
        <f t="shared" si="65"/>
        <v>45747</v>
      </c>
      <c r="D1166" s="3" t="s">
        <v>824</v>
      </c>
      <c r="E1166" s="3">
        <v>4</v>
      </c>
      <c r="F1166" s="3" t="s">
        <v>825</v>
      </c>
      <c r="G1166" s="3" t="s">
        <v>773</v>
      </c>
      <c r="H1166" s="3" t="e">
        <f>#REF!</f>
        <v>#REF!</v>
      </c>
    </row>
    <row r="1167" spans="1:8">
      <c r="A1167" s="3" t="str">
        <f t="shared" si="63"/>
        <v>КОРПОРАЦИЯ ЗА ТЕХНОЛОГИИ И ИНОВАЦИИ АД</v>
      </c>
      <c r="B1167" s="3" t="str">
        <f t="shared" si="64"/>
        <v>115086942</v>
      </c>
      <c r="C1167" s="8">
        <f t="shared" si="65"/>
        <v>45747</v>
      </c>
      <c r="D1167" s="3" t="s">
        <v>826</v>
      </c>
      <c r="E1167" s="3">
        <v>4</v>
      </c>
      <c r="F1167" s="3" t="s">
        <v>827</v>
      </c>
      <c r="G1167" s="3" t="s">
        <v>773</v>
      </c>
      <c r="H1167" s="3" t="e">
        <f>#REF!</f>
        <v>#REF!</v>
      </c>
    </row>
    <row r="1168" spans="1:8">
      <c r="A1168" s="3" t="str">
        <f t="shared" ref="A1168:A1195" si="66">pdeName</f>
        <v>КОРПОРАЦИЯ ЗА ТЕХНОЛОГИИ И ИНОВАЦИИ АД</v>
      </c>
      <c r="B1168" s="3" t="str">
        <f t="shared" ref="B1168:B1195" si="67">pdeBulstat</f>
        <v>115086942</v>
      </c>
      <c r="C1168" s="8">
        <f t="shared" ref="C1168:C1195" si="68">endDate</f>
        <v>45747</v>
      </c>
      <c r="D1168" s="3" t="s">
        <v>828</v>
      </c>
      <c r="E1168" s="3">
        <v>4</v>
      </c>
      <c r="F1168" s="3" t="s">
        <v>829</v>
      </c>
      <c r="G1168" s="3" t="s">
        <v>773</v>
      </c>
      <c r="H1168" s="3" t="e">
        <f>#REF!</f>
        <v>#REF!</v>
      </c>
    </row>
    <row r="1169" spans="1:8">
      <c r="A1169" s="3" t="str">
        <f t="shared" si="66"/>
        <v>КОРПОРАЦИЯ ЗА ТЕХНОЛОГИИ И ИНОВАЦИИ АД</v>
      </c>
      <c r="B1169" s="3" t="str">
        <f t="shared" si="67"/>
        <v>115086942</v>
      </c>
      <c r="C1169" s="8">
        <f t="shared" si="68"/>
        <v>45747</v>
      </c>
      <c r="D1169" s="3" t="s">
        <v>830</v>
      </c>
      <c r="E1169" s="3">
        <v>4</v>
      </c>
      <c r="F1169" s="3" t="s">
        <v>831</v>
      </c>
      <c r="G1169" s="3" t="s">
        <v>773</v>
      </c>
      <c r="H1169" s="3" t="e">
        <f>#REF!</f>
        <v>#REF!</v>
      </c>
    </row>
    <row r="1170" spans="1:8">
      <c r="A1170" s="3" t="str">
        <f t="shared" si="66"/>
        <v>КОРПОРАЦИЯ ЗА ТЕХНОЛОГИИ И ИНОВАЦИИ АД</v>
      </c>
      <c r="B1170" s="3" t="str">
        <f t="shared" si="67"/>
        <v>115086942</v>
      </c>
      <c r="C1170" s="8">
        <f t="shared" si="68"/>
        <v>45747</v>
      </c>
      <c r="D1170" s="3" t="s">
        <v>832</v>
      </c>
      <c r="E1170" s="3">
        <v>4</v>
      </c>
      <c r="F1170" s="3" t="s">
        <v>833</v>
      </c>
      <c r="G1170" s="3" t="s">
        <v>773</v>
      </c>
      <c r="H1170" s="3" t="e">
        <f>#REF!</f>
        <v>#REF!</v>
      </c>
    </row>
    <row r="1171" spans="1:8">
      <c r="A1171" s="3" t="str">
        <f t="shared" si="66"/>
        <v>КОРПОРАЦИЯ ЗА ТЕХНОЛОГИИ И ИНОВАЦИИ АД</v>
      </c>
      <c r="B1171" s="3" t="str">
        <f t="shared" si="67"/>
        <v>115086942</v>
      </c>
      <c r="C1171" s="8">
        <f t="shared" si="68"/>
        <v>45747</v>
      </c>
      <c r="D1171" s="3" t="s">
        <v>834</v>
      </c>
      <c r="E1171" s="3">
        <v>4</v>
      </c>
      <c r="F1171" s="3" t="s">
        <v>835</v>
      </c>
      <c r="G1171" s="3" t="s">
        <v>773</v>
      </c>
      <c r="H1171" s="3" t="e">
        <f>#REF!</f>
        <v>#REF!</v>
      </c>
    </row>
    <row r="1172" spans="1:8">
      <c r="A1172" s="3" t="str">
        <f t="shared" si="66"/>
        <v>КОРПОРАЦИЯ ЗА ТЕХНОЛОГИИ И ИНОВАЦИИ АД</v>
      </c>
      <c r="B1172" s="3" t="str">
        <f t="shared" si="67"/>
        <v>115086942</v>
      </c>
      <c r="C1172" s="8">
        <f t="shared" si="68"/>
        <v>45747</v>
      </c>
      <c r="D1172" s="3" t="s">
        <v>836</v>
      </c>
      <c r="E1172" s="3">
        <v>4</v>
      </c>
      <c r="F1172" s="3" t="s">
        <v>837</v>
      </c>
      <c r="G1172" s="3" t="s">
        <v>773</v>
      </c>
      <c r="H1172" s="3" t="e">
        <f>#REF!</f>
        <v>#REF!</v>
      </c>
    </row>
    <row r="1173" spans="1:8">
      <c r="A1173" s="3" t="str">
        <f t="shared" si="66"/>
        <v>КОРПОРАЦИЯ ЗА ТЕХНОЛОГИИ И ИНОВАЦИИ АД</v>
      </c>
      <c r="B1173" s="3" t="str">
        <f t="shared" si="67"/>
        <v>115086942</v>
      </c>
      <c r="C1173" s="8">
        <f t="shared" si="68"/>
        <v>45747</v>
      </c>
      <c r="D1173" s="3" t="s">
        <v>838</v>
      </c>
      <c r="E1173" s="3">
        <v>4</v>
      </c>
      <c r="F1173" s="3" t="s">
        <v>839</v>
      </c>
      <c r="G1173" s="3" t="s">
        <v>773</v>
      </c>
      <c r="H1173" s="3" t="e">
        <f>#REF!</f>
        <v>#REF!</v>
      </c>
    </row>
    <row r="1174" spans="1:8">
      <c r="A1174" s="3" t="str">
        <f t="shared" si="66"/>
        <v>КОРПОРАЦИЯ ЗА ТЕХНОЛОГИИ И ИНОВАЦИИ АД</v>
      </c>
      <c r="B1174" s="3" t="str">
        <f t="shared" si="67"/>
        <v>115086942</v>
      </c>
      <c r="C1174" s="8">
        <f t="shared" si="68"/>
        <v>45747</v>
      </c>
      <c r="D1174" s="3" t="s">
        <v>840</v>
      </c>
      <c r="E1174" s="3">
        <v>4</v>
      </c>
      <c r="F1174" s="3" t="s">
        <v>841</v>
      </c>
      <c r="G1174" s="3" t="s">
        <v>773</v>
      </c>
      <c r="H1174" s="3" t="e">
        <f>#REF!</f>
        <v>#REF!</v>
      </c>
    </row>
    <row r="1175" spans="1:8">
      <c r="A1175" s="3" t="str">
        <f t="shared" si="66"/>
        <v>КОРПОРАЦИЯ ЗА ТЕХНОЛОГИИ И ИНОВАЦИИ АД</v>
      </c>
      <c r="B1175" s="3" t="str">
        <f t="shared" si="67"/>
        <v>115086942</v>
      </c>
      <c r="C1175" s="8">
        <f t="shared" si="68"/>
        <v>45747</v>
      </c>
      <c r="D1175" s="3" t="s">
        <v>842</v>
      </c>
      <c r="E1175" s="3">
        <v>4</v>
      </c>
      <c r="F1175" s="3" t="s">
        <v>843</v>
      </c>
      <c r="G1175" s="3" t="s">
        <v>773</v>
      </c>
      <c r="H1175" s="3" t="e">
        <f>#REF!</f>
        <v>#REF!</v>
      </c>
    </row>
    <row r="1176" spans="1:8">
      <c r="A1176" s="3" t="str">
        <f t="shared" si="66"/>
        <v>КОРПОРАЦИЯ ЗА ТЕХНОЛОГИИ И ИНОВАЦИИ АД</v>
      </c>
      <c r="B1176" s="3" t="str">
        <f t="shared" si="67"/>
        <v>115086942</v>
      </c>
      <c r="C1176" s="8">
        <f t="shared" si="68"/>
        <v>45747</v>
      </c>
      <c r="D1176" s="3" t="s">
        <v>844</v>
      </c>
      <c r="E1176" s="3">
        <v>4</v>
      </c>
      <c r="F1176" s="3" t="s">
        <v>845</v>
      </c>
      <c r="G1176" s="3" t="s">
        <v>773</v>
      </c>
      <c r="H1176" s="3" t="e">
        <f>#REF!</f>
        <v>#REF!</v>
      </c>
    </row>
    <row r="1177" spans="1:8">
      <c r="A1177" s="3" t="str">
        <f t="shared" si="66"/>
        <v>КОРПОРАЦИЯ ЗА ТЕХНОЛОГИИ И ИНОВАЦИИ АД</v>
      </c>
      <c r="B1177" s="3" t="str">
        <f t="shared" si="67"/>
        <v>115086942</v>
      </c>
      <c r="C1177" s="8">
        <f t="shared" si="68"/>
        <v>45747</v>
      </c>
      <c r="D1177" s="3" t="s">
        <v>846</v>
      </c>
      <c r="E1177" s="3">
        <v>4</v>
      </c>
      <c r="F1177" s="3" t="s">
        <v>847</v>
      </c>
      <c r="G1177" s="3" t="s">
        <v>773</v>
      </c>
      <c r="H1177" s="3" t="e">
        <f>#REF!</f>
        <v>#REF!</v>
      </c>
    </row>
    <row r="1178" spans="1:8">
      <c r="A1178" s="3" t="str">
        <f t="shared" si="66"/>
        <v>КОРПОРАЦИЯ ЗА ТЕХНОЛОГИИ И ИНОВАЦИИ АД</v>
      </c>
      <c r="B1178" s="3" t="str">
        <f t="shared" si="67"/>
        <v>115086942</v>
      </c>
      <c r="C1178" s="8">
        <f t="shared" si="68"/>
        <v>45747</v>
      </c>
      <c r="D1178" s="3" t="s">
        <v>848</v>
      </c>
      <c r="E1178" s="3">
        <v>4</v>
      </c>
      <c r="F1178" s="3" t="s">
        <v>849</v>
      </c>
      <c r="G1178" s="3" t="s">
        <v>773</v>
      </c>
      <c r="H1178" s="3" t="e">
        <f>#REF!</f>
        <v>#REF!</v>
      </c>
    </row>
    <row r="1179" spans="1:8">
      <c r="A1179" s="3" t="str">
        <f t="shared" si="66"/>
        <v>КОРПОРАЦИЯ ЗА ТЕХНОЛОГИИ И ИНОВАЦИИ АД</v>
      </c>
      <c r="B1179" s="3" t="str">
        <f t="shared" si="67"/>
        <v>115086942</v>
      </c>
      <c r="C1179" s="8">
        <f t="shared" si="68"/>
        <v>45747</v>
      </c>
      <c r="D1179" s="3" t="s">
        <v>850</v>
      </c>
      <c r="E1179" s="3">
        <v>4</v>
      </c>
      <c r="F1179" s="3" t="s">
        <v>851</v>
      </c>
      <c r="G1179" s="3" t="s">
        <v>773</v>
      </c>
      <c r="H1179" s="3" t="e">
        <f>#REF!</f>
        <v>#REF!</v>
      </c>
    </row>
    <row r="1180" spans="1:8">
      <c r="A1180" s="3" t="str">
        <f t="shared" si="66"/>
        <v>КОРПОРАЦИЯ ЗА ТЕХНОЛОГИИ И ИНОВАЦИИ АД</v>
      </c>
      <c r="B1180" s="3" t="str">
        <f t="shared" si="67"/>
        <v>115086942</v>
      </c>
      <c r="C1180" s="8">
        <f t="shared" si="68"/>
        <v>45747</v>
      </c>
      <c r="D1180" s="3" t="s">
        <v>852</v>
      </c>
      <c r="E1180" s="3">
        <v>1</v>
      </c>
      <c r="F1180" s="3" t="s">
        <v>853</v>
      </c>
      <c r="G1180" s="3" t="s">
        <v>854</v>
      </c>
      <c r="H1180" s="10" t="e">
        <f>#REF!</f>
        <v>#REF!</v>
      </c>
    </row>
    <row r="1181" spans="1:8">
      <c r="A1181" s="3" t="str">
        <f t="shared" si="66"/>
        <v>КОРПОРАЦИЯ ЗА ТЕХНОЛОГИИ И ИНОВАЦИИ АД</v>
      </c>
      <c r="B1181" s="3" t="str">
        <f t="shared" si="67"/>
        <v>115086942</v>
      </c>
      <c r="C1181" s="8">
        <f t="shared" si="68"/>
        <v>45747</v>
      </c>
      <c r="D1181" s="3" t="s">
        <v>855</v>
      </c>
      <c r="E1181" s="3">
        <v>1</v>
      </c>
      <c r="F1181" s="3" t="s">
        <v>856</v>
      </c>
      <c r="G1181" s="3" t="s">
        <v>854</v>
      </c>
      <c r="H1181" s="10" t="e">
        <f>#REF!</f>
        <v>#REF!</v>
      </c>
    </row>
    <row r="1182" spans="1:8">
      <c r="A1182" s="3" t="str">
        <f t="shared" si="66"/>
        <v>КОРПОРАЦИЯ ЗА ТЕХНОЛОГИИ И ИНОВАЦИИ АД</v>
      </c>
      <c r="B1182" s="3" t="str">
        <f t="shared" si="67"/>
        <v>115086942</v>
      </c>
      <c r="C1182" s="8">
        <f t="shared" si="68"/>
        <v>45747</v>
      </c>
      <c r="D1182" s="3" t="s">
        <v>857</v>
      </c>
      <c r="E1182" s="3">
        <v>1</v>
      </c>
      <c r="F1182" s="3" t="s">
        <v>858</v>
      </c>
      <c r="G1182" s="3" t="s">
        <v>854</v>
      </c>
      <c r="H1182" s="10" t="e">
        <f>#REF!</f>
        <v>#REF!</v>
      </c>
    </row>
    <row r="1183" spans="1:8">
      <c r="A1183" s="3" t="str">
        <f t="shared" si="66"/>
        <v>КОРПОРАЦИЯ ЗА ТЕХНОЛОГИИ И ИНОВАЦИИ АД</v>
      </c>
      <c r="B1183" s="3" t="str">
        <f t="shared" si="67"/>
        <v>115086942</v>
      </c>
      <c r="C1183" s="8">
        <f t="shared" si="68"/>
        <v>45747</v>
      </c>
      <c r="D1183" s="3" t="s">
        <v>859</v>
      </c>
      <c r="E1183" s="3">
        <v>1</v>
      </c>
      <c r="F1183" s="3" t="s">
        <v>860</v>
      </c>
      <c r="G1183" s="3" t="s">
        <v>854</v>
      </c>
      <c r="H1183" s="10" t="e">
        <f>#REF!</f>
        <v>#REF!</v>
      </c>
    </row>
    <row r="1184" spans="1:8">
      <c r="A1184" s="3" t="str">
        <f t="shared" si="66"/>
        <v>КОРПОРАЦИЯ ЗА ТЕХНОЛОГИИ И ИНОВАЦИИ АД</v>
      </c>
      <c r="B1184" s="3" t="str">
        <f t="shared" si="67"/>
        <v>115086942</v>
      </c>
      <c r="C1184" s="8">
        <f t="shared" si="68"/>
        <v>45747</v>
      </c>
      <c r="D1184" s="3" t="s">
        <v>852</v>
      </c>
      <c r="E1184" s="3">
        <v>2</v>
      </c>
      <c r="F1184" s="3" t="s">
        <v>853</v>
      </c>
      <c r="G1184" s="3" t="s">
        <v>854</v>
      </c>
      <c r="H1184" s="10" t="e">
        <f>#REF!</f>
        <v>#REF!</v>
      </c>
    </row>
    <row r="1185" spans="1:8">
      <c r="A1185" s="3" t="str">
        <f t="shared" si="66"/>
        <v>КОРПОРАЦИЯ ЗА ТЕХНОЛОГИИ И ИНОВАЦИИ АД</v>
      </c>
      <c r="B1185" s="3" t="str">
        <f t="shared" si="67"/>
        <v>115086942</v>
      </c>
      <c r="C1185" s="8">
        <f t="shared" si="68"/>
        <v>45747</v>
      </c>
      <c r="D1185" s="3" t="s">
        <v>855</v>
      </c>
      <c r="E1185" s="3">
        <v>2</v>
      </c>
      <c r="F1185" s="3" t="s">
        <v>856</v>
      </c>
      <c r="G1185" s="3" t="s">
        <v>854</v>
      </c>
      <c r="H1185" s="10" t="e">
        <f>#REF!</f>
        <v>#REF!</v>
      </c>
    </row>
    <row r="1186" spans="1:8">
      <c r="A1186" s="3" t="str">
        <f t="shared" si="66"/>
        <v>КОРПОРАЦИЯ ЗА ТЕХНОЛОГИИ И ИНОВАЦИИ АД</v>
      </c>
      <c r="B1186" s="3" t="str">
        <f t="shared" si="67"/>
        <v>115086942</v>
      </c>
      <c r="C1186" s="8">
        <f t="shared" si="68"/>
        <v>45747</v>
      </c>
      <c r="D1186" s="3" t="s">
        <v>857</v>
      </c>
      <c r="E1186" s="3">
        <v>2</v>
      </c>
      <c r="F1186" s="3" t="s">
        <v>858</v>
      </c>
      <c r="G1186" s="3" t="s">
        <v>854</v>
      </c>
      <c r="H1186" s="10" t="e">
        <f>#REF!</f>
        <v>#REF!</v>
      </c>
    </row>
    <row r="1187" spans="1:8">
      <c r="A1187" s="3" t="str">
        <f t="shared" si="66"/>
        <v>КОРПОРАЦИЯ ЗА ТЕХНОЛОГИИ И ИНОВАЦИИ АД</v>
      </c>
      <c r="B1187" s="3" t="str">
        <f t="shared" si="67"/>
        <v>115086942</v>
      </c>
      <c r="C1187" s="8">
        <f t="shared" si="68"/>
        <v>45747</v>
      </c>
      <c r="D1187" s="3" t="s">
        <v>859</v>
      </c>
      <c r="E1187" s="3">
        <v>2</v>
      </c>
      <c r="F1187" s="3" t="s">
        <v>860</v>
      </c>
      <c r="G1187" s="3" t="s">
        <v>854</v>
      </c>
      <c r="H1187" s="10" t="e">
        <f>#REF!</f>
        <v>#REF!</v>
      </c>
    </row>
    <row r="1188" spans="1:8">
      <c r="A1188" s="3" t="str">
        <f t="shared" si="66"/>
        <v>КОРПОРАЦИЯ ЗА ТЕХНОЛОГИИ И ИНОВАЦИИ АД</v>
      </c>
      <c r="B1188" s="3" t="str">
        <f t="shared" si="67"/>
        <v>115086942</v>
      </c>
      <c r="C1188" s="8">
        <f t="shared" si="68"/>
        <v>45747</v>
      </c>
      <c r="D1188" s="3" t="s">
        <v>852</v>
      </c>
      <c r="E1188" s="3">
        <v>3</v>
      </c>
      <c r="F1188" s="3" t="s">
        <v>853</v>
      </c>
      <c r="G1188" s="3" t="s">
        <v>854</v>
      </c>
      <c r="H1188" s="10" t="e">
        <f>#REF!</f>
        <v>#REF!</v>
      </c>
    </row>
    <row r="1189" spans="1:8">
      <c r="A1189" s="3" t="str">
        <f t="shared" si="66"/>
        <v>КОРПОРАЦИЯ ЗА ТЕХНОЛОГИИ И ИНОВАЦИИ АД</v>
      </c>
      <c r="B1189" s="3" t="str">
        <f t="shared" si="67"/>
        <v>115086942</v>
      </c>
      <c r="C1189" s="8">
        <f t="shared" si="68"/>
        <v>45747</v>
      </c>
      <c r="D1189" s="3" t="s">
        <v>855</v>
      </c>
      <c r="E1189" s="3">
        <v>3</v>
      </c>
      <c r="F1189" s="3" t="s">
        <v>856</v>
      </c>
      <c r="G1189" s="3" t="s">
        <v>854</v>
      </c>
      <c r="H1189" s="10" t="e">
        <f>#REF!</f>
        <v>#REF!</v>
      </c>
    </row>
    <row r="1190" spans="1:8">
      <c r="A1190" s="3" t="str">
        <f t="shared" si="66"/>
        <v>КОРПОРАЦИЯ ЗА ТЕХНОЛОГИИ И ИНОВАЦИИ АД</v>
      </c>
      <c r="B1190" s="3" t="str">
        <f t="shared" si="67"/>
        <v>115086942</v>
      </c>
      <c r="C1190" s="8">
        <f t="shared" si="68"/>
        <v>45747</v>
      </c>
      <c r="D1190" s="3" t="s">
        <v>857</v>
      </c>
      <c r="E1190" s="3">
        <v>3</v>
      </c>
      <c r="F1190" s="3" t="s">
        <v>858</v>
      </c>
      <c r="G1190" s="3" t="s">
        <v>854</v>
      </c>
      <c r="H1190" s="10" t="e">
        <f>#REF!</f>
        <v>#REF!</v>
      </c>
    </row>
    <row r="1191" spans="1:8">
      <c r="A1191" s="3" t="str">
        <f t="shared" si="66"/>
        <v>КОРПОРАЦИЯ ЗА ТЕХНОЛОГИИ И ИНОВАЦИИ АД</v>
      </c>
      <c r="B1191" s="3" t="str">
        <f t="shared" si="67"/>
        <v>115086942</v>
      </c>
      <c r="C1191" s="8">
        <f t="shared" si="68"/>
        <v>45747</v>
      </c>
      <c r="D1191" s="3" t="s">
        <v>859</v>
      </c>
      <c r="E1191" s="3">
        <v>3</v>
      </c>
      <c r="F1191" s="3" t="s">
        <v>860</v>
      </c>
      <c r="G1191" s="3" t="s">
        <v>854</v>
      </c>
      <c r="H1191" s="10" t="e">
        <f>#REF!</f>
        <v>#REF!</v>
      </c>
    </row>
    <row r="1192" spans="1:8">
      <c r="A1192" s="3" t="str">
        <f t="shared" si="66"/>
        <v>КОРПОРАЦИЯ ЗА ТЕХНОЛОГИИ И ИНОВАЦИИ АД</v>
      </c>
      <c r="B1192" s="3" t="str">
        <f t="shared" si="67"/>
        <v>115086942</v>
      </c>
      <c r="C1192" s="8">
        <f t="shared" si="68"/>
        <v>45747</v>
      </c>
      <c r="D1192" s="3" t="s">
        <v>852</v>
      </c>
      <c r="E1192" s="3">
        <v>4</v>
      </c>
      <c r="F1192" s="3" t="s">
        <v>853</v>
      </c>
      <c r="G1192" s="3" t="s">
        <v>854</v>
      </c>
      <c r="H1192" s="10" t="e">
        <f>#REF!</f>
        <v>#REF!</v>
      </c>
    </row>
    <row r="1193" spans="1:8">
      <c r="A1193" s="3" t="str">
        <f t="shared" si="66"/>
        <v>КОРПОРАЦИЯ ЗА ТЕХНОЛОГИИ И ИНОВАЦИИ АД</v>
      </c>
      <c r="B1193" s="3" t="str">
        <f t="shared" si="67"/>
        <v>115086942</v>
      </c>
      <c r="C1193" s="8">
        <f t="shared" si="68"/>
        <v>45747</v>
      </c>
      <c r="D1193" s="3" t="s">
        <v>855</v>
      </c>
      <c r="E1193" s="3">
        <v>4</v>
      </c>
      <c r="F1193" s="3" t="s">
        <v>856</v>
      </c>
      <c r="G1193" s="3" t="s">
        <v>854</v>
      </c>
      <c r="H1193" s="10" t="e">
        <f>#REF!</f>
        <v>#REF!</v>
      </c>
    </row>
    <row r="1194" spans="1:8">
      <c r="A1194" s="3" t="str">
        <f t="shared" si="66"/>
        <v>КОРПОРАЦИЯ ЗА ТЕХНОЛОГИИ И ИНОВАЦИИ АД</v>
      </c>
      <c r="B1194" s="3" t="str">
        <f t="shared" si="67"/>
        <v>115086942</v>
      </c>
      <c r="C1194" s="8">
        <f t="shared" si="68"/>
        <v>45747</v>
      </c>
      <c r="D1194" s="3" t="s">
        <v>857</v>
      </c>
      <c r="E1194" s="3">
        <v>4</v>
      </c>
      <c r="F1194" s="3" t="s">
        <v>858</v>
      </c>
      <c r="G1194" s="3" t="s">
        <v>854</v>
      </c>
      <c r="H1194" s="10" t="e">
        <f>#REF!</f>
        <v>#REF!</v>
      </c>
    </row>
    <row r="1195" spans="1:8">
      <c r="A1195" s="3" t="str">
        <f t="shared" si="66"/>
        <v>КОРПОРАЦИЯ ЗА ТЕХНОЛОГИИ И ИНОВАЦИИ АД</v>
      </c>
      <c r="B1195" s="3" t="str">
        <f t="shared" si="67"/>
        <v>115086942</v>
      </c>
      <c r="C1195" s="8">
        <f t="shared" si="68"/>
        <v>45747</v>
      </c>
      <c r="D1195" s="3" t="s">
        <v>859</v>
      </c>
      <c r="E1195" s="3">
        <v>4</v>
      </c>
      <c r="F1195" s="3" t="s">
        <v>860</v>
      </c>
      <c r="G1195" s="3" t="s">
        <v>854</v>
      </c>
      <c r="H1195" s="10" t="e">
        <f>#REF!</f>
        <v>#REF!</v>
      </c>
    </row>
    <row r="1196" spans="1:8" s="2" customFormat="1">
      <c r="C1196" s="6"/>
      <c r="F1196" s="7" t="s">
        <v>861</v>
      </c>
    </row>
    <row r="1197" spans="1:8">
      <c r="A1197" s="3" t="str">
        <f t="shared" ref="A1197:A1228" si="69">pdeName</f>
        <v>КОРПОРАЦИЯ ЗА ТЕХНОЛОГИИ И ИНОВАЦИИ АД</v>
      </c>
      <c r="B1197" s="3" t="str">
        <f t="shared" ref="B1197:B1228" si="70">pdeBulstat</f>
        <v>115086942</v>
      </c>
      <c r="C1197" s="8">
        <f t="shared" ref="C1197:C1228" si="71">endDate</f>
        <v>45747</v>
      </c>
      <c r="D1197" s="3" t="s">
        <v>862</v>
      </c>
      <c r="E1197" s="3">
        <v>1</v>
      </c>
      <c r="F1197" s="3" t="s">
        <v>863</v>
      </c>
      <c r="H1197" s="10" t="e">
        <f>#REF!</f>
        <v>#REF!</v>
      </c>
    </row>
    <row r="1198" spans="1:8">
      <c r="A1198" s="3" t="str">
        <f t="shared" si="69"/>
        <v>КОРПОРАЦИЯ ЗА ТЕХНОЛОГИИ И ИНОВАЦИИ АД</v>
      </c>
      <c r="B1198" s="3" t="str">
        <f t="shared" si="70"/>
        <v>115086942</v>
      </c>
      <c r="C1198" s="8">
        <f t="shared" si="71"/>
        <v>45747</v>
      </c>
      <c r="D1198" s="3" t="s">
        <v>864</v>
      </c>
      <c r="E1198" s="3">
        <v>1</v>
      </c>
      <c r="F1198" s="3" t="s">
        <v>865</v>
      </c>
      <c r="H1198" s="10" t="e">
        <f>#REF!</f>
        <v>#REF!</v>
      </c>
    </row>
    <row r="1199" spans="1:8">
      <c r="A1199" s="3" t="str">
        <f t="shared" si="69"/>
        <v>КОРПОРАЦИЯ ЗА ТЕХНОЛОГИИ И ИНОВАЦИИ АД</v>
      </c>
      <c r="B1199" s="3" t="str">
        <f t="shared" si="70"/>
        <v>115086942</v>
      </c>
      <c r="C1199" s="8">
        <f t="shared" si="71"/>
        <v>45747</v>
      </c>
      <c r="D1199" s="3" t="s">
        <v>866</v>
      </c>
      <c r="E1199" s="3">
        <v>1</v>
      </c>
      <c r="F1199" s="3" t="s">
        <v>697</v>
      </c>
      <c r="H1199" s="10" t="e">
        <f>#REF!</f>
        <v>#REF!</v>
      </c>
    </row>
    <row r="1200" spans="1:8">
      <c r="A1200" s="3" t="str">
        <f t="shared" si="69"/>
        <v>КОРПОРАЦИЯ ЗА ТЕХНОЛОГИИ И ИНОВАЦИИ АД</v>
      </c>
      <c r="B1200" s="3" t="str">
        <f t="shared" si="70"/>
        <v>115086942</v>
      </c>
      <c r="C1200" s="8">
        <f t="shared" si="71"/>
        <v>45747</v>
      </c>
      <c r="D1200" s="3" t="s">
        <v>867</v>
      </c>
      <c r="E1200" s="3">
        <v>1</v>
      </c>
      <c r="F1200" s="3" t="s">
        <v>868</v>
      </c>
      <c r="H1200" s="10" t="e">
        <f>#REF!</f>
        <v>#REF!</v>
      </c>
    </row>
    <row r="1201" spans="1:8">
      <c r="A1201" s="3" t="str">
        <f t="shared" si="69"/>
        <v>КОРПОРАЦИЯ ЗА ТЕХНОЛОГИИ И ИНОВАЦИИ АД</v>
      </c>
      <c r="B1201" s="3" t="str">
        <f t="shared" si="70"/>
        <v>115086942</v>
      </c>
      <c r="C1201" s="8">
        <f t="shared" si="71"/>
        <v>45747</v>
      </c>
      <c r="D1201" s="3" t="s">
        <v>869</v>
      </c>
      <c r="E1201" s="3">
        <v>1</v>
      </c>
      <c r="F1201" s="3" t="s">
        <v>111</v>
      </c>
      <c r="H1201" s="10" t="e">
        <f>#REF!</f>
        <v>#REF!</v>
      </c>
    </row>
    <row r="1202" spans="1:8">
      <c r="A1202" s="3" t="str">
        <f t="shared" si="69"/>
        <v>КОРПОРАЦИЯ ЗА ТЕХНОЛОГИИ И ИНОВАЦИИ АД</v>
      </c>
      <c r="B1202" s="3" t="str">
        <f t="shared" si="70"/>
        <v>115086942</v>
      </c>
      <c r="C1202" s="8">
        <f t="shared" si="71"/>
        <v>45747</v>
      </c>
      <c r="D1202" s="3" t="s">
        <v>870</v>
      </c>
      <c r="E1202" s="3">
        <v>1</v>
      </c>
      <c r="F1202" s="3" t="s">
        <v>871</v>
      </c>
      <c r="H1202" s="10" t="e">
        <f>#REF!</f>
        <v>#REF!</v>
      </c>
    </row>
    <row r="1203" spans="1:8">
      <c r="A1203" s="3" t="str">
        <f t="shared" si="69"/>
        <v>КОРПОРАЦИЯ ЗА ТЕХНОЛОГИИ И ИНОВАЦИИ АД</v>
      </c>
      <c r="B1203" s="3" t="str">
        <f t="shared" si="70"/>
        <v>115086942</v>
      </c>
      <c r="C1203" s="8">
        <f t="shared" si="71"/>
        <v>45747</v>
      </c>
      <c r="D1203" s="3" t="s">
        <v>872</v>
      </c>
      <c r="E1203" s="3">
        <v>1</v>
      </c>
      <c r="F1203" s="3" t="s">
        <v>863</v>
      </c>
      <c r="H1203" s="10" t="e">
        <f>#REF!</f>
        <v>#REF!</v>
      </c>
    </row>
    <row r="1204" spans="1:8">
      <c r="A1204" s="3" t="str">
        <f t="shared" si="69"/>
        <v>КОРПОРАЦИЯ ЗА ТЕХНОЛОГИИ И ИНОВАЦИИ АД</v>
      </c>
      <c r="B1204" s="3" t="str">
        <f t="shared" si="70"/>
        <v>115086942</v>
      </c>
      <c r="C1204" s="8">
        <f t="shared" si="71"/>
        <v>45747</v>
      </c>
      <c r="D1204" s="3" t="s">
        <v>873</v>
      </c>
      <c r="E1204" s="3">
        <v>1</v>
      </c>
      <c r="F1204" s="3" t="s">
        <v>874</v>
      </c>
      <c r="H1204" s="10" t="e">
        <f>#REF!</f>
        <v>#REF!</v>
      </c>
    </row>
    <row r="1205" spans="1:8">
      <c r="A1205" s="3" t="str">
        <f t="shared" si="69"/>
        <v>КОРПОРАЦИЯ ЗА ТЕХНОЛОГИИ И ИНОВАЦИИ АД</v>
      </c>
      <c r="B1205" s="3" t="str">
        <f t="shared" si="70"/>
        <v>115086942</v>
      </c>
      <c r="C1205" s="8">
        <f t="shared" si="71"/>
        <v>45747</v>
      </c>
      <c r="D1205" s="3" t="s">
        <v>875</v>
      </c>
      <c r="E1205" s="3">
        <v>1</v>
      </c>
      <c r="F1205" s="3" t="s">
        <v>876</v>
      </c>
      <c r="H1205" s="10" t="e">
        <f>#REF!</f>
        <v>#REF!</v>
      </c>
    </row>
    <row r="1206" spans="1:8">
      <c r="A1206" s="3" t="str">
        <f t="shared" si="69"/>
        <v>КОРПОРАЦИЯ ЗА ТЕХНОЛОГИИ И ИНОВАЦИИ АД</v>
      </c>
      <c r="B1206" s="3" t="str">
        <f t="shared" si="70"/>
        <v>115086942</v>
      </c>
      <c r="C1206" s="8">
        <f t="shared" si="71"/>
        <v>45747</v>
      </c>
      <c r="D1206" s="3" t="s">
        <v>877</v>
      </c>
      <c r="E1206" s="3">
        <v>1</v>
      </c>
      <c r="F1206" s="3" t="s">
        <v>878</v>
      </c>
      <c r="H1206" s="10" t="e">
        <f>#REF!</f>
        <v>#REF!</v>
      </c>
    </row>
    <row r="1207" spans="1:8">
      <c r="A1207" s="3" t="str">
        <f t="shared" si="69"/>
        <v>КОРПОРАЦИЯ ЗА ТЕХНОЛОГИИ И ИНОВАЦИИ АД</v>
      </c>
      <c r="B1207" s="3" t="str">
        <f t="shared" si="70"/>
        <v>115086942</v>
      </c>
      <c r="C1207" s="8">
        <f t="shared" si="71"/>
        <v>45747</v>
      </c>
      <c r="D1207" s="3" t="s">
        <v>879</v>
      </c>
      <c r="E1207" s="3">
        <v>1</v>
      </c>
      <c r="F1207" s="3" t="s">
        <v>880</v>
      </c>
      <c r="H1207" s="10" t="e">
        <f>#REF!</f>
        <v>#REF!</v>
      </c>
    </row>
    <row r="1208" spans="1:8">
      <c r="A1208" s="3" t="str">
        <f t="shared" si="69"/>
        <v>КОРПОРАЦИЯ ЗА ТЕХНОЛОГИИ И ИНОВАЦИИ АД</v>
      </c>
      <c r="B1208" s="3" t="str">
        <f t="shared" si="70"/>
        <v>115086942</v>
      </c>
      <c r="C1208" s="8">
        <f t="shared" si="71"/>
        <v>45747</v>
      </c>
      <c r="D1208" s="3" t="s">
        <v>881</v>
      </c>
      <c r="E1208" s="3">
        <v>1</v>
      </c>
      <c r="F1208" s="3" t="s">
        <v>882</v>
      </c>
      <c r="H1208" s="10" t="e">
        <f>#REF!</f>
        <v>#REF!</v>
      </c>
    </row>
    <row r="1209" spans="1:8">
      <c r="A1209" s="3" t="str">
        <f t="shared" si="69"/>
        <v>КОРПОРАЦИЯ ЗА ТЕХНОЛОГИИ И ИНОВАЦИИ АД</v>
      </c>
      <c r="B1209" s="3" t="str">
        <f t="shared" si="70"/>
        <v>115086942</v>
      </c>
      <c r="C1209" s="8">
        <f t="shared" si="71"/>
        <v>45747</v>
      </c>
      <c r="D1209" s="3" t="s">
        <v>883</v>
      </c>
      <c r="E1209" s="3">
        <v>1</v>
      </c>
      <c r="F1209" s="3" t="s">
        <v>884</v>
      </c>
      <c r="H1209" s="10" t="e">
        <f>#REF!</f>
        <v>#REF!</v>
      </c>
    </row>
    <row r="1210" spans="1:8">
      <c r="A1210" s="3" t="str">
        <f t="shared" si="69"/>
        <v>КОРПОРАЦИЯ ЗА ТЕХНОЛОГИИ И ИНОВАЦИИ АД</v>
      </c>
      <c r="B1210" s="3" t="str">
        <f t="shared" si="70"/>
        <v>115086942</v>
      </c>
      <c r="C1210" s="8">
        <f t="shared" si="71"/>
        <v>45747</v>
      </c>
      <c r="D1210" s="3" t="s">
        <v>885</v>
      </c>
      <c r="E1210" s="3">
        <v>1</v>
      </c>
      <c r="F1210" s="3" t="s">
        <v>886</v>
      </c>
      <c r="H1210" s="10" t="e">
        <f>#REF!</f>
        <v>#REF!</v>
      </c>
    </row>
    <row r="1211" spans="1:8">
      <c r="A1211" s="3" t="str">
        <f t="shared" si="69"/>
        <v>КОРПОРАЦИЯ ЗА ТЕХНОЛОГИИ И ИНОВАЦИИ АД</v>
      </c>
      <c r="B1211" s="3" t="str">
        <f t="shared" si="70"/>
        <v>115086942</v>
      </c>
      <c r="C1211" s="8">
        <f t="shared" si="71"/>
        <v>45747</v>
      </c>
      <c r="D1211" s="3" t="s">
        <v>862</v>
      </c>
      <c r="E1211" s="3">
        <v>2</v>
      </c>
      <c r="F1211" s="3" t="s">
        <v>863</v>
      </c>
      <c r="H1211" s="10" t="e">
        <f>#REF!</f>
        <v>#REF!</v>
      </c>
    </row>
    <row r="1212" spans="1:8">
      <c r="A1212" s="3" t="str">
        <f t="shared" si="69"/>
        <v>КОРПОРАЦИЯ ЗА ТЕХНОЛОГИИ И ИНОВАЦИИ АД</v>
      </c>
      <c r="B1212" s="3" t="str">
        <f t="shared" si="70"/>
        <v>115086942</v>
      </c>
      <c r="C1212" s="8">
        <f t="shared" si="71"/>
        <v>45747</v>
      </c>
      <c r="D1212" s="3" t="s">
        <v>864</v>
      </c>
      <c r="E1212" s="3">
        <v>2</v>
      </c>
      <c r="F1212" s="3" t="s">
        <v>865</v>
      </c>
      <c r="H1212" s="10" t="e">
        <f>#REF!</f>
        <v>#REF!</v>
      </c>
    </row>
    <row r="1213" spans="1:8">
      <c r="A1213" s="3" t="str">
        <f t="shared" si="69"/>
        <v>КОРПОРАЦИЯ ЗА ТЕХНОЛОГИИ И ИНОВАЦИИ АД</v>
      </c>
      <c r="B1213" s="3" t="str">
        <f t="shared" si="70"/>
        <v>115086942</v>
      </c>
      <c r="C1213" s="8">
        <f t="shared" si="71"/>
        <v>45747</v>
      </c>
      <c r="D1213" s="3" t="s">
        <v>866</v>
      </c>
      <c r="E1213" s="3">
        <v>2</v>
      </c>
      <c r="F1213" s="3" t="s">
        <v>697</v>
      </c>
      <c r="H1213" s="10" t="e">
        <f>#REF!</f>
        <v>#REF!</v>
      </c>
    </row>
    <row r="1214" spans="1:8">
      <c r="A1214" s="3" t="str">
        <f t="shared" si="69"/>
        <v>КОРПОРАЦИЯ ЗА ТЕХНОЛОГИИ И ИНОВАЦИИ АД</v>
      </c>
      <c r="B1214" s="3" t="str">
        <f t="shared" si="70"/>
        <v>115086942</v>
      </c>
      <c r="C1214" s="8">
        <f t="shared" si="71"/>
        <v>45747</v>
      </c>
      <c r="D1214" s="3" t="s">
        <v>867</v>
      </c>
      <c r="E1214" s="3">
        <v>2</v>
      </c>
      <c r="F1214" s="3" t="s">
        <v>868</v>
      </c>
      <c r="H1214" s="10" t="e">
        <f>#REF!</f>
        <v>#REF!</v>
      </c>
    </row>
    <row r="1215" spans="1:8">
      <c r="A1215" s="3" t="str">
        <f t="shared" si="69"/>
        <v>КОРПОРАЦИЯ ЗА ТЕХНОЛОГИИ И ИНОВАЦИИ АД</v>
      </c>
      <c r="B1215" s="3" t="str">
        <f t="shared" si="70"/>
        <v>115086942</v>
      </c>
      <c r="C1215" s="8">
        <f t="shared" si="71"/>
        <v>45747</v>
      </c>
      <c r="D1215" s="3" t="s">
        <v>869</v>
      </c>
      <c r="E1215" s="3">
        <v>2</v>
      </c>
      <c r="F1215" s="3" t="s">
        <v>111</v>
      </c>
      <c r="H1215" s="10" t="e">
        <f>#REF!</f>
        <v>#REF!</v>
      </c>
    </row>
    <row r="1216" spans="1:8">
      <c r="A1216" s="3" t="str">
        <f t="shared" si="69"/>
        <v>КОРПОРАЦИЯ ЗА ТЕХНОЛОГИИ И ИНОВАЦИИ АД</v>
      </c>
      <c r="B1216" s="3" t="str">
        <f t="shared" si="70"/>
        <v>115086942</v>
      </c>
      <c r="C1216" s="8">
        <f t="shared" si="71"/>
        <v>45747</v>
      </c>
      <c r="D1216" s="3" t="s">
        <v>870</v>
      </c>
      <c r="E1216" s="3">
        <v>2</v>
      </c>
      <c r="F1216" s="3" t="s">
        <v>871</v>
      </c>
      <c r="H1216" s="10" t="e">
        <f>#REF!</f>
        <v>#REF!</v>
      </c>
    </row>
    <row r="1217" spans="1:8">
      <c r="A1217" s="3" t="str">
        <f t="shared" si="69"/>
        <v>КОРПОРАЦИЯ ЗА ТЕХНОЛОГИИ И ИНОВАЦИИ АД</v>
      </c>
      <c r="B1217" s="3" t="str">
        <f t="shared" si="70"/>
        <v>115086942</v>
      </c>
      <c r="C1217" s="8">
        <f t="shared" si="71"/>
        <v>45747</v>
      </c>
      <c r="D1217" s="3" t="s">
        <v>872</v>
      </c>
      <c r="E1217" s="3">
        <v>2</v>
      </c>
      <c r="F1217" s="3" t="s">
        <v>863</v>
      </c>
      <c r="H1217" s="10" t="e">
        <f>#REF!</f>
        <v>#REF!</v>
      </c>
    </row>
    <row r="1218" spans="1:8">
      <c r="A1218" s="3" t="str">
        <f t="shared" si="69"/>
        <v>КОРПОРАЦИЯ ЗА ТЕХНОЛОГИИ И ИНОВАЦИИ АД</v>
      </c>
      <c r="B1218" s="3" t="str">
        <f t="shared" si="70"/>
        <v>115086942</v>
      </c>
      <c r="C1218" s="8">
        <f t="shared" si="71"/>
        <v>45747</v>
      </c>
      <c r="D1218" s="3" t="s">
        <v>873</v>
      </c>
      <c r="E1218" s="3">
        <v>2</v>
      </c>
      <c r="F1218" s="3" t="s">
        <v>874</v>
      </c>
      <c r="H1218" s="10" t="e">
        <f>#REF!</f>
        <v>#REF!</v>
      </c>
    </row>
    <row r="1219" spans="1:8">
      <c r="A1219" s="3" t="str">
        <f t="shared" si="69"/>
        <v>КОРПОРАЦИЯ ЗА ТЕХНОЛОГИИ И ИНОВАЦИИ АД</v>
      </c>
      <c r="B1219" s="3" t="str">
        <f t="shared" si="70"/>
        <v>115086942</v>
      </c>
      <c r="C1219" s="8">
        <f t="shared" si="71"/>
        <v>45747</v>
      </c>
      <c r="D1219" s="3" t="s">
        <v>875</v>
      </c>
      <c r="E1219" s="3">
        <v>2</v>
      </c>
      <c r="F1219" s="3" t="s">
        <v>876</v>
      </c>
      <c r="H1219" s="10" t="e">
        <f>#REF!</f>
        <v>#REF!</v>
      </c>
    </row>
    <row r="1220" spans="1:8">
      <c r="A1220" s="3" t="str">
        <f t="shared" si="69"/>
        <v>КОРПОРАЦИЯ ЗА ТЕХНОЛОГИИ И ИНОВАЦИИ АД</v>
      </c>
      <c r="B1220" s="3" t="str">
        <f t="shared" si="70"/>
        <v>115086942</v>
      </c>
      <c r="C1220" s="8">
        <f t="shared" si="71"/>
        <v>45747</v>
      </c>
      <c r="D1220" s="3" t="s">
        <v>877</v>
      </c>
      <c r="E1220" s="3">
        <v>2</v>
      </c>
      <c r="F1220" s="3" t="s">
        <v>878</v>
      </c>
      <c r="H1220" s="10" t="e">
        <f>#REF!</f>
        <v>#REF!</v>
      </c>
    </row>
    <row r="1221" spans="1:8">
      <c r="A1221" s="3" t="str">
        <f t="shared" si="69"/>
        <v>КОРПОРАЦИЯ ЗА ТЕХНОЛОГИИ И ИНОВАЦИИ АД</v>
      </c>
      <c r="B1221" s="3" t="str">
        <f t="shared" si="70"/>
        <v>115086942</v>
      </c>
      <c r="C1221" s="8">
        <f t="shared" si="71"/>
        <v>45747</v>
      </c>
      <c r="D1221" s="3" t="s">
        <v>879</v>
      </c>
      <c r="E1221" s="3">
        <v>2</v>
      </c>
      <c r="F1221" s="3" t="s">
        <v>880</v>
      </c>
      <c r="H1221" s="10" t="e">
        <f>#REF!</f>
        <v>#REF!</v>
      </c>
    </row>
    <row r="1222" spans="1:8">
      <c r="A1222" s="3" t="str">
        <f t="shared" si="69"/>
        <v>КОРПОРАЦИЯ ЗА ТЕХНОЛОГИИ И ИНОВАЦИИ АД</v>
      </c>
      <c r="B1222" s="3" t="str">
        <f t="shared" si="70"/>
        <v>115086942</v>
      </c>
      <c r="C1222" s="8">
        <f t="shared" si="71"/>
        <v>45747</v>
      </c>
      <c r="D1222" s="3" t="s">
        <v>881</v>
      </c>
      <c r="E1222" s="3">
        <v>2</v>
      </c>
      <c r="F1222" s="3" t="s">
        <v>882</v>
      </c>
      <c r="H1222" s="10" t="e">
        <f>#REF!</f>
        <v>#REF!</v>
      </c>
    </row>
    <row r="1223" spans="1:8">
      <c r="A1223" s="3" t="str">
        <f t="shared" si="69"/>
        <v>КОРПОРАЦИЯ ЗА ТЕХНОЛОГИИ И ИНОВАЦИИ АД</v>
      </c>
      <c r="B1223" s="3" t="str">
        <f t="shared" si="70"/>
        <v>115086942</v>
      </c>
      <c r="C1223" s="8">
        <f t="shared" si="71"/>
        <v>45747</v>
      </c>
      <c r="D1223" s="3" t="s">
        <v>883</v>
      </c>
      <c r="E1223" s="3">
        <v>2</v>
      </c>
      <c r="F1223" s="3" t="s">
        <v>884</v>
      </c>
      <c r="H1223" s="10" t="e">
        <f>#REF!</f>
        <v>#REF!</v>
      </c>
    </row>
    <row r="1224" spans="1:8">
      <c r="A1224" s="3" t="str">
        <f t="shared" si="69"/>
        <v>КОРПОРАЦИЯ ЗА ТЕХНОЛОГИИ И ИНОВАЦИИ АД</v>
      </c>
      <c r="B1224" s="3" t="str">
        <f t="shared" si="70"/>
        <v>115086942</v>
      </c>
      <c r="C1224" s="8">
        <f t="shared" si="71"/>
        <v>45747</v>
      </c>
      <c r="D1224" s="3" t="s">
        <v>885</v>
      </c>
      <c r="E1224" s="3">
        <v>2</v>
      </c>
      <c r="F1224" s="3" t="s">
        <v>886</v>
      </c>
      <c r="H1224" s="10" t="e">
        <f>#REF!</f>
        <v>#REF!</v>
      </c>
    </row>
    <row r="1225" spans="1:8">
      <c r="A1225" s="3" t="str">
        <f t="shared" si="69"/>
        <v>КОРПОРАЦИЯ ЗА ТЕХНОЛОГИИ И ИНОВАЦИИ АД</v>
      </c>
      <c r="B1225" s="3" t="str">
        <f t="shared" si="70"/>
        <v>115086942</v>
      </c>
      <c r="C1225" s="8">
        <f t="shared" si="71"/>
        <v>45747</v>
      </c>
      <c r="D1225" s="3" t="s">
        <v>862</v>
      </c>
      <c r="E1225" s="3">
        <v>3</v>
      </c>
      <c r="F1225" s="3" t="s">
        <v>863</v>
      </c>
      <c r="H1225" s="10" t="e">
        <f>#REF!</f>
        <v>#REF!</v>
      </c>
    </row>
    <row r="1226" spans="1:8">
      <c r="A1226" s="3" t="str">
        <f t="shared" si="69"/>
        <v>КОРПОРАЦИЯ ЗА ТЕХНОЛОГИИ И ИНОВАЦИИ АД</v>
      </c>
      <c r="B1226" s="3" t="str">
        <f t="shared" si="70"/>
        <v>115086942</v>
      </c>
      <c r="C1226" s="8">
        <f t="shared" si="71"/>
        <v>45747</v>
      </c>
      <c r="D1226" s="3" t="s">
        <v>864</v>
      </c>
      <c r="E1226" s="3">
        <v>3</v>
      </c>
      <c r="F1226" s="3" t="s">
        <v>865</v>
      </c>
      <c r="H1226" s="10" t="e">
        <f>#REF!</f>
        <v>#REF!</v>
      </c>
    </row>
    <row r="1227" spans="1:8">
      <c r="A1227" s="3" t="str">
        <f t="shared" si="69"/>
        <v>КОРПОРАЦИЯ ЗА ТЕХНОЛОГИИ И ИНОВАЦИИ АД</v>
      </c>
      <c r="B1227" s="3" t="str">
        <f t="shared" si="70"/>
        <v>115086942</v>
      </c>
      <c r="C1227" s="8">
        <f t="shared" si="71"/>
        <v>45747</v>
      </c>
      <c r="D1227" s="3" t="s">
        <v>866</v>
      </c>
      <c r="E1227" s="3">
        <v>3</v>
      </c>
      <c r="F1227" s="3" t="s">
        <v>697</v>
      </c>
      <c r="H1227" s="10" t="e">
        <f>#REF!</f>
        <v>#REF!</v>
      </c>
    </row>
    <row r="1228" spans="1:8">
      <c r="A1228" s="3" t="str">
        <f t="shared" si="69"/>
        <v>КОРПОРАЦИЯ ЗА ТЕХНОЛОГИИ И ИНОВАЦИИ АД</v>
      </c>
      <c r="B1228" s="3" t="str">
        <f t="shared" si="70"/>
        <v>115086942</v>
      </c>
      <c r="C1228" s="8">
        <f t="shared" si="71"/>
        <v>45747</v>
      </c>
      <c r="D1228" s="3" t="s">
        <v>867</v>
      </c>
      <c r="E1228" s="3">
        <v>3</v>
      </c>
      <c r="F1228" s="3" t="s">
        <v>868</v>
      </c>
      <c r="H1228" s="10" t="e">
        <f>#REF!</f>
        <v>#REF!</v>
      </c>
    </row>
    <row r="1229" spans="1:8">
      <c r="A1229" s="3" t="str">
        <f t="shared" ref="A1229:A1260" si="72">pdeName</f>
        <v>КОРПОРАЦИЯ ЗА ТЕХНОЛОГИИ И ИНОВАЦИИ АД</v>
      </c>
      <c r="B1229" s="3" t="str">
        <f t="shared" ref="B1229:B1260" si="73">pdeBulstat</f>
        <v>115086942</v>
      </c>
      <c r="C1229" s="8">
        <f t="shared" ref="C1229:C1260" si="74">endDate</f>
        <v>45747</v>
      </c>
      <c r="D1229" s="3" t="s">
        <v>869</v>
      </c>
      <c r="E1229" s="3">
        <v>3</v>
      </c>
      <c r="F1229" s="3" t="s">
        <v>111</v>
      </c>
      <c r="H1229" s="10" t="e">
        <f>#REF!</f>
        <v>#REF!</v>
      </c>
    </row>
    <row r="1230" spans="1:8">
      <c r="A1230" s="3" t="str">
        <f t="shared" si="72"/>
        <v>КОРПОРАЦИЯ ЗА ТЕХНОЛОГИИ И ИНОВАЦИИ АД</v>
      </c>
      <c r="B1230" s="3" t="str">
        <f t="shared" si="73"/>
        <v>115086942</v>
      </c>
      <c r="C1230" s="8">
        <f t="shared" si="74"/>
        <v>45747</v>
      </c>
      <c r="D1230" s="3" t="s">
        <v>870</v>
      </c>
      <c r="E1230" s="3">
        <v>3</v>
      </c>
      <c r="F1230" s="3" t="s">
        <v>871</v>
      </c>
      <c r="H1230" s="10" t="e">
        <f>#REF!</f>
        <v>#REF!</v>
      </c>
    </row>
    <row r="1231" spans="1:8">
      <c r="A1231" s="3" t="str">
        <f t="shared" si="72"/>
        <v>КОРПОРАЦИЯ ЗА ТЕХНОЛОГИИ И ИНОВАЦИИ АД</v>
      </c>
      <c r="B1231" s="3" t="str">
        <f t="shared" si="73"/>
        <v>115086942</v>
      </c>
      <c r="C1231" s="8">
        <f t="shared" si="74"/>
        <v>45747</v>
      </c>
      <c r="D1231" s="3" t="s">
        <v>872</v>
      </c>
      <c r="E1231" s="3">
        <v>3</v>
      </c>
      <c r="F1231" s="3" t="s">
        <v>863</v>
      </c>
      <c r="H1231" s="10" t="e">
        <f>#REF!</f>
        <v>#REF!</v>
      </c>
    </row>
    <row r="1232" spans="1:8">
      <c r="A1232" s="3" t="str">
        <f t="shared" si="72"/>
        <v>КОРПОРАЦИЯ ЗА ТЕХНОЛОГИИ И ИНОВАЦИИ АД</v>
      </c>
      <c r="B1232" s="3" t="str">
        <f t="shared" si="73"/>
        <v>115086942</v>
      </c>
      <c r="C1232" s="8">
        <f t="shared" si="74"/>
        <v>45747</v>
      </c>
      <c r="D1232" s="3" t="s">
        <v>873</v>
      </c>
      <c r="E1232" s="3">
        <v>3</v>
      </c>
      <c r="F1232" s="3" t="s">
        <v>874</v>
      </c>
      <c r="H1232" s="10" t="e">
        <f>#REF!</f>
        <v>#REF!</v>
      </c>
    </row>
    <row r="1233" spans="1:8">
      <c r="A1233" s="3" t="str">
        <f t="shared" si="72"/>
        <v>КОРПОРАЦИЯ ЗА ТЕХНОЛОГИИ И ИНОВАЦИИ АД</v>
      </c>
      <c r="B1233" s="3" t="str">
        <f t="shared" si="73"/>
        <v>115086942</v>
      </c>
      <c r="C1233" s="8">
        <f t="shared" si="74"/>
        <v>45747</v>
      </c>
      <c r="D1233" s="3" t="s">
        <v>875</v>
      </c>
      <c r="E1233" s="3">
        <v>3</v>
      </c>
      <c r="F1233" s="3" t="s">
        <v>876</v>
      </c>
      <c r="H1233" s="10" t="e">
        <f>#REF!</f>
        <v>#REF!</v>
      </c>
    </row>
    <row r="1234" spans="1:8">
      <c r="A1234" s="3" t="str">
        <f t="shared" si="72"/>
        <v>КОРПОРАЦИЯ ЗА ТЕХНОЛОГИИ И ИНОВАЦИИ АД</v>
      </c>
      <c r="B1234" s="3" t="str">
        <f t="shared" si="73"/>
        <v>115086942</v>
      </c>
      <c r="C1234" s="8">
        <f t="shared" si="74"/>
        <v>45747</v>
      </c>
      <c r="D1234" s="3" t="s">
        <v>877</v>
      </c>
      <c r="E1234" s="3">
        <v>3</v>
      </c>
      <c r="F1234" s="3" t="s">
        <v>878</v>
      </c>
      <c r="H1234" s="10" t="e">
        <f>#REF!</f>
        <v>#REF!</v>
      </c>
    </row>
    <row r="1235" spans="1:8">
      <c r="A1235" s="3" t="str">
        <f t="shared" si="72"/>
        <v>КОРПОРАЦИЯ ЗА ТЕХНОЛОГИИ И ИНОВАЦИИ АД</v>
      </c>
      <c r="B1235" s="3" t="str">
        <f t="shared" si="73"/>
        <v>115086942</v>
      </c>
      <c r="C1235" s="8">
        <f t="shared" si="74"/>
        <v>45747</v>
      </c>
      <c r="D1235" s="3" t="s">
        <v>879</v>
      </c>
      <c r="E1235" s="3">
        <v>3</v>
      </c>
      <c r="F1235" s="3" t="s">
        <v>880</v>
      </c>
      <c r="H1235" s="10" t="e">
        <f>#REF!</f>
        <v>#REF!</v>
      </c>
    </row>
    <row r="1236" spans="1:8">
      <c r="A1236" s="3" t="str">
        <f t="shared" si="72"/>
        <v>КОРПОРАЦИЯ ЗА ТЕХНОЛОГИИ И ИНОВАЦИИ АД</v>
      </c>
      <c r="B1236" s="3" t="str">
        <f t="shared" si="73"/>
        <v>115086942</v>
      </c>
      <c r="C1236" s="8">
        <f t="shared" si="74"/>
        <v>45747</v>
      </c>
      <c r="D1236" s="3" t="s">
        <v>881</v>
      </c>
      <c r="E1236" s="3">
        <v>3</v>
      </c>
      <c r="F1236" s="3" t="s">
        <v>882</v>
      </c>
      <c r="H1236" s="10" t="e">
        <f>#REF!</f>
        <v>#REF!</v>
      </c>
    </row>
    <row r="1237" spans="1:8">
      <c r="A1237" s="3" t="str">
        <f t="shared" si="72"/>
        <v>КОРПОРАЦИЯ ЗА ТЕХНОЛОГИИ И ИНОВАЦИИ АД</v>
      </c>
      <c r="B1237" s="3" t="str">
        <f t="shared" si="73"/>
        <v>115086942</v>
      </c>
      <c r="C1237" s="8">
        <f t="shared" si="74"/>
        <v>45747</v>
      </c>
      <c r="D1237" s="3" t="s">
        <v>883</v>
      </c>
      <c r="E1237" s="3">
        <v>3</v>
      </c>
      <c r="F1237" s="3" t="s">
        <v>884</v>
      </c>
      <c r="H1237" s="10" t="e">
        <f>#REF!</f>
        <v>#REF!</v>
      </c>
    </row>
    <row r="1238" spans="1:8">
      <c r="A1238" s="3" t="str">
        <f t="shared" si="72"/>
        <v>КОРПОРАЦИЯ ЗА ТЕХНОЛОГИИ И ИНОВАЦИИ АД</v>
      </c>
      <c r="B1238" s="3" t="str">
        <f t="shared" si="73"/>
        <v>115086942</v>
      </c>
      <c r="C1238" s="8">
        <f t="shared" si="74"/>
        <v>45747</v>
      </c>
      <c r="D1238" s="3" t="s">
        <v>885</v>
      </c>
      <c r="E1238" s="3">
        <v>3</v>
      </c>
      <c r="F1238" s="3" t="s">
        <v>886</v>
      </c>
      <c r="H1238" s="10" t="e">
        <f>#REF!</f>
        <v>#REF!</v>
      </c>
    </row>
    <row r="1239" spans="1:8">
      <c r="A1239" s="3" t="str">
        <f t="shared" si="72"/>
        <v>КОРПОРАЦИЯ ЗА ТЕХНОЛОГИИ И ИНОВАЦИИ АД</v>
      </c>
      <c r="B1239" s="3" t="str">
        <f t="shared" si="73"/>
        <v>115086942</v>
      </c>
      <c r="C1239" s="8">
        <f t="shared" si="74"/>
        <v>45747</v>
      </c>
      <c r="D1239" s="3" t="s">
        <v>862</v>
      </c>
      <c r="E1239" s="3">
        <v>4</v>
      </c>
      <c r="F1239" s="3" t="s">
        <v>863</v>
      </c>
      <c r="H1239" s="10" t="e">
        <f>#REF!</f>
        <v>#REF!</v>
      </c>
    </row>
    <row r="1240" spans="1:8">
      <c r="A1240" s="3" t="str">
        <f t="shared" si="72"/>
        <v>КОРПОРАЦИЯ ЗА ТЕХНОЛОГИИ И ИНОВАЦИИ АД</v>
      </c>
      <c r="B1240" s="3" t="str">
        <f t="shared" si="73"/>
        <v>115086942</v>
      </c>
      <c r="C1240" s="8">
        <f t="shared" si="74"/>
        <v>45747</v>
      </c>
      <c r="D1240" s="3" t="s">
        <v>864</v>
      </c>
      <c r="E1240" s="3">
        <v>4</v>
      </c>
      <c r="F1240" s="3" t="s">
        <v>865</v>
      </c>
      <c r="H1240" s="10" t="e">
        <f>#REF!</f>
        <v>#REF!</v>
      </c>
    </row>
    <row r="1241" spans="1:8">
      <c r="A1241" s="3" t="str">
        <f t="shared" si="72"/>
        <v>КОРПОРАЦИЯ ЗА ТЕХНОЛОГИИ И ИНОВАЦИИ АД</v>
      </c>
      <c r="B1241" s="3" t="str">
        <f t="shared" si="73"/>
        <v>115086942</v>
      </c>
      <c r="C1241" s="8">
        <f t="shared" si="74"/>
        <v>45747</v>
      </c>
      <c r="D1241" s="3" t="s">
        <v>866</v>
      </c>
      <c r="E1241" s="3">
        <v>4</v>
      </c>
      <c r="F1241" s="3" t="s">
        <v>697</v>
      </c>
      <c r="H1241" s="10" t="e">
        <f>#REF!</f>
        <v>#REF!</v>
      </c>
    </row>
    <row r="1242" spans="1:8">
      <c r="A1242" s="3" t="str">
        <f t="shared" si="72"/>
        <v>КОРПОРАЦИЯ ЗА ТЕХНОЛОГИИ И ИНОВАЦИИ АД</v>
      </c>
      <c r="B1242" s="3" t="str">
        <f t="shared" si="73"/>
        <v>115086942</v>
      </c>
      <c r="C1242" s="8">
        <f t="shared" si="74"/>
        <v>45747</v>
      </c>
      <c r="D1242" s="3" t="s">
        <v>867</v>
      </c>
      <c r="E1242" s="3">
        <v>4</v>
      </c>
      <c r="F1242" s="3" t="s">
        <v>868</v>
      </c>
      <c r="H1242" s="10" t="e">
        <f>#REF!</f>
        <v>#REF!</v>
      </c>
    </row>
    <row r="1243" spans="1:8">
      <c r="A1243" s="3" t="str">
        <f t="shared" si="72"/>
        <v>КОРПОРАЦИЯ ЗА ТЕХНОЛОГИИ И ИНОВАЦИИ АД</v>
      </c>
      <c r="B1243" s="3" t="str">
        <f t="shared" si="73"/>
        <v>115086942</v>
      </c>
      <c r="C1243" s="8">
        <f t="shared" si="74"/>
        <v>45747</v>
      </c>
      <c r="D1243" s="3" t="s">
        <v>869</v>
      </c>
      <c r="E1243" s="3">
        <v>4</v>
      </c>
      <c r="F1243" s="3" t="s">
        <v>111</v>
      </c>
      <c r="H1243" s="10" t="e">
        <f>#REF!</f>
        <v>#REF!</v>
      </c>
    </row>
    <row r="1244" spans="1:8">
      <c r="A1244" s="3" t="str">
        <f t="shared" si="72"/>
        <v>КОРПОРАЦИЯ ЗА ТЕХНОЛОГИИ И ИНОВАЦИИ АД</v>
      </c>
      <c r="B1244" s="3" t="str">
        <f t="shared" si="73"/>
        <v>115086942</v>
      </c>
      <c r="C1244" s="8">
        <f t="shared" si="74"/>
        <v>45747</v>
      </c>
      <c r="D1244" s="3" t="s">
        <v>870</v>
      </c>
      <c r="E1244" s="3">
        <v>4</v>
      </c>
      <c r="F1244" s="3" t="s">
        <v>871</v>
      </c>
      <c r="H1244" s="10" t="e">
        <f>#REF!</f>
        <v>#REF!</v>
      </c>
    </row>
    <row r="1245" spans="1:8">
      <c r="A1245" s="3" t="str">
        <f t="shared" si="72"/>
        <v>КОРПОРАЦИЯ ЗА ТЕХНОЛОГИИ И ИНОВАЦИИ АД</v>
      </c>
      <c r="B1245" s="3" t="str">
        <f t="shared" si="73"/>
        <v>115086942</v>
      </c>
      <c r="C1245" s="8">
        <f t="shared" si="74"/>
        <v>45747</v>
      </c>
      <c r="D1245" s="3" t="s">
        <v>872</v>
      </c>
      <c r="E1245" s="3">
        <v>4</v>
      </c>
      <c r="F1245" s="3" t="s">
        <v>863</v>
      </c>
      <c r="H1245" s="10" t="e">
        <f>#REF!</f>
        <v>#REF!</v>
      </c>
    </row>
    <row r="1246" spans="1:8">
      <c r="A1246" s="3" t="str">
        <f t="shared" si="72"/>
        <v>КОРПОРАЦИЯ ЗА ТЕХНОЛОГИИ И ИНОВАЦИИ АД</v>
      </c>
      <c r="B1246" s="3" t="str">
        <f t="shared" si="73"/>
        <v>115086942</v>
      </c>
      <c r="C1246" s="8">
        <f t="shared" si="74"/>
        <v>45747</v>
      </c>
      <c r="D1246" s="3" t="s">
        <v>873</v>
      </c>
      <c r="E1246" s="3">
        <v>4</v>
      </c>
      <c r="F1246" s="3" t="s">
        <v>874</v>
      </c>
      <c r="H1246" s="10" t="e">
        <f>#REF!</f>
        <v>#REF!</v>
      </c>
    </row>
    <row r="1247" spans="1:8">
      <c r="A1247" s="3" t="str">
        <f t="shared" si="72"/>
        <v>КОРПОРАЦИЯ ЗА ТЕХНОЛОГИИ И ИНОВАЦИИ АД</v>
      </c>
      <c r="B1247" s="3" t="str">
        <f t="shared" si="73"/>
        <v>115086942</v>
      </c>
      <c r="C1247" s="8">
        <f t="shared" si="74"/>
        <v>45747</v>
      </c>
      <c r="D1247" s="3" t="s">
        <v>875</v>
      </c>
      <c r="E1247" s="3">
        <v>4</v>
      </c>
      <c r="F1247" s="3" t="s">
        <v>876</v>
      </c>
      <c r="H1247" s="10" t="e">
        <f>#REF!</f>
        <v>#REF!</v>
      </c>
    </row>
    <row r="1248" spans="1:8">
      <c r="A1248" s="3" t="str">
        <f t="shared" si="72"/>
        <v>КОРПОРАЦИЯ ЗА ТЕХНОЛОГИИ И ИНОВАЦИИ АД</v>
      </c>
      <c r="B1248" s="3" t="str">
        <f t="shared" si="73"/>
        <v>115086942</v>
      </c>
      <c r="C1248" s="8">
        <f t="shared" si="74"/>
        <v>45747</v>
      </c>
      <c r="D1248" s="3" t="s">
        <v>877</v>
      </c>
      <c r="E1248" s="3">
        <v>4</v>
      </c>
      <c r="F1248" s="3" t="s">
        <v>878</v>
      </c>
      <c r="H1248" s="10" t="e">
        <f>#REF!</f>
        <v>#REF!</v>
      </c>
    </row>
    <row r="1249" spans="1:8">
      <c r="A1249" s="3" t="str">
        <f t="shared" si="72"/>
        <v>КОРПОРАЦИЯ ЗА ТЕХНОЛОГИИ И ИНОВАЦИИ АД</v>
      </c>
      <c r="B1249" s="3" t="str">
        <f t="shared" si="73"/>
        <v>115086942</v>
      </c>
      <c r="C1249" s="8">
        <f t="shared" si="74"/>
        <v>45747</v>
      </c>
      <c r="D1249" s="3" t="s">
        <v>879</v>
      </c>
      <c r="E1249" s="3">
        <v>4</v>
      </c>
      <c r="F1249" s="3" t="s">
        <v>880</v>
      </c>
      <c r="H1249" s="10" t="e">
        <f>#REF!</f>
        <v>#REF!</v>
      </c>
    </row>
    <row r="1250" spans="1:8">
      <c r="A1250" s="3" t="str">
        <f t="shared" si="72"/>
        <v>КОРПОРАЦИЯ ЗА ТЕХНОЛОГИИ И ИНОВАЦИИ АД</v>
      </c>
      <c r="B1250" s="3" t="str">
        <f t="shared" si="73"/>
        <v>115086942</v>
      </c>
      <c r="C1250" s="8">
        <f t="shared" si="74"/>
        <v>45747</v>
      </c>
      <c r="D1250" s="3" t="s">
        <v>881</v>
      </c>
      <c r="E1250" s="3">
        <v>4</v>
      </c>
      <c r="F1250" s="3" t="s">
        <v>882</v>
      </c>
      <c r="H1250" s="10" t="e">
        <f>#REF!</f>
        <v>#REF!</v>
      </c>
    </row>
    <row r="1251" spans="1:8">
      <c r="A1251" s="3" t="str">
        <f t="shared" si="72"/>
        <v>КОРПОРАЦИЯ ЗА ТЕХНОЛОГИИ И ИНОВАЦИИ АД</v>
      </c>
      <c r="B1251" s="3" t="str">
        <f t="shared" si="73"/>
        <v>115086942</v>
      </c>
      <c r="C1251" s="8">
        <f t="shared" si="74"/>
        <v>45747</v>
      </c>
      <c r="D1251" s="3" t="s">
        <v>883</v>
      </c>
      <c r="E1251" s="3">
        <v>4</v>
      </c>
      <c r="F1251" s="3" t="s">
        <v>884</v>
      </c>
      <c r="H1251" s="10" t="e">
        <f>#REF!</f>
        <v>#REF!</v>
      </c>
    </row>
    <row r="1252" spans="1:8">
      <c r="A1252" s="3" t="str">
        <f t="shared" si="72"/>
        <v>КОРПОРАЦИЯ ЗА ТЕХНОЛОГИИ И ИНОВАЦИИ АД</v>
      </c>
      <c r="B1252" s="3" t="str">
        <f t="shared" si="73"/>
        <v>115086942</v>
      </c>
      <c r="C1252" s="8">
        <f t="shared" si="74"/>
        <v>45747</v>
      </c>
      <c r="D1252" s="3" t="s">
        <v>885</v>
      </c>
      <c r="E1252" s="3">
        <v>4</v>
      </c>
      <c r="F1252" s="3" t="s">
        <v>886</v>
      </c>
      <c r="H1252" s="10" t="e">
        <f>#REF!</f>
        <v>#REF!</v>
      </c>
    </row>
    <row r="1253" spans="1:8">
      <c r="A1253" s="3" t="str">
        <f t="shared" si="72"/>
        <v>КОРПОРАЦИЯ ЗА ТЕХНОЛОГИИ И ИНОВАЦИИ АД</v>
      </c>
      <c r="B1253" s="3" t="str">
        <f t="shared" si="73"/>
        <v>115086942</v>
      </c>
      <c r="C1253" s="8">
        <f t="shared" si="74"/>
        <v>45747</v>
      </c>
      <c r="D1253" s="3" t="s">
        <v>862</v>
      </c>
      <c r="E1253" s="3">
        <v>5</v>
      </c>
      <c r="F1253" s="3" t="s">
        <v>863</v>
      </c>
      <c r="H1253" s="10" t="e">
        <f>#REF!</f>
        <v>#REF!</v>
      </c>
    </row>
    <row r="1254" spans="1:8">
      <c r="A1254" s="3" t="str">
        <f t="shared" si="72"/>
        <v>КОРПОРАЦИЯ ЗА ТЕХНОЛОГИИ И ИНОВАЦИИ АД</v>
      </c>
      <c r="B1254" s="3" t="str">
        <f t="shared" si="73"/>
        <v>115086942</v>
      </c>
      <c r="C1254" s="8">
        <f t="shared" si="74"/>
        <v>45747</v>
      </c>
      <c r="D1254" s="3" t="s">
        <v>864</v>
      </c>
      <c r="E1254" s="3">
        <v>5</v>
      </c>
      <c r="F1254" s="3" t="s">
        <v>865</v>
      </c>
      <c r="H1254" s="10" t="e">
        <f>#REF!</f>
        <v>#REF!</v>
      </c>
    </row>
    <row r="1255" spans="1:8">
      <c r="A1255" s="3" t="str">
        <f t="shared" si="72"/>
        <v>КОРПОРАЦИЯ ЗА ТЕХНОЛОГИИ И ИНОВАЦИИ АД</v>
      </c>
      <c r="B1255" s="3" t="str">
        <f t="shared" si="73"/>
        <v>115086942</v>
      </c>
      <c r="C1255" s="8">
        <f t="shared" si="74"/>
        <v>45747</v>
      </c>
      <c r="D1255" s="3" t="s">
        <v>866</v>
      </c>
      <c r="E1255" s="3">
        <v>5</v>
      </c>
      <c r="F1255" s="3" t="s">
        <v>697</v>
      </c>
      <c r="H1255" s="10" t="e">
        <f>#REF!</f>
        <v>#REF!</v>
      </c>
    </row>
    <row r="1256" spans="1:8">
      <c r="A1256" s="3" t="str">
        <f t="shared" si="72"/>
        <v>КОРПОРАЦИЯ ЗА ТЕХНОЛОГИИ И ИНОВАЦИИ АД</v>
      </c>
      <c r="B1256" s="3" t="str">
        <f t="shared" si="73"/>
        <v>115086942</v>
      </c>
      <c r="C1256" s="8">
        <f t="shared" si="74"/>
        <v>45747</v>
      </c>
      <c r="D1256" s="3" t="s">
        <v>867</v>
      </c>
      <c r="E1256" s="3">
        <v>5</v>
      </c>
      <c r="F1256" s="3" t="s">
        <v>868</v>
      </c>
      <c r="H1256" s="10" t="e">
        <f>#REF!</f>
        <v>#REF!</v>
      </c>
    </row>
    <row r="1257" spans="1:8">
      <c r="A1257" s="3" t="str">
        <f t="shared" si="72"/>
        <v>КОРПОРАЦИЯ ЗА ТЕХНОЛОГИИ И ИНОВАЦИИ АД</v>
      </c>
      <c r="B1257" s="3" t="str">
        <f t="shared" si="73"/>
        <v>115086942</v>
      </c>
      <c r="C1257" s="8">
        <f t="shared" si="74"/>
        <v>45747</v>
      </c>
      <c r="D1257" s="3" t="s">
        <v>869</v>
      </c>
      <c r="E1257" s="3">
        <v>5</v>
      </c>
      <c r="F1257" s="3" t="s">
        <v>111</v>
      </c>
      <c r="H1257" s="10" t="e">
        <f>#REF!</f>
        <v>#REF!</v>
      </c>
    </row>
    <row r="1258" spans="1:8">
      <c r="A1258" s="3" t="str">
        <f t="shared" si="72"/>
        <v>КОРПОРАЦИЯ ЗА ТЕХНОЛОГИИ И ИНОВАЦИИ АД</v>
      </c>
      <c r="B1258" s="3" t="str">
        <f t="shared" si="73"/>
        <v>115086942</v>
      </c>
      <c r="C1258" s="8">
        <f t="shared" si="74"/>
        <v>45747</v>
      </c>
      <c r="D1258" s="3" t="s">
        <v>870</v>
      </c>
      <c r="E1258" s="3">
        <v>5</v>
      </c>
      <c r="F1258" s="3" t="s">
        <v>871</v>
      </c>
      <c r="H1258" s="10" t="e">
        <f>#REF!</f>
        <v>#REF!</v>
      </c>
    </row>
    <row r="1259" spans="1:8">
      <c r="A1259" s="3" t="str">
        <f t="shared" si="72"/>
        <v>КОРПОРАЦИЯ ЗА ТЕХНОЛОГИИ И ИНОВАЦИИ АД</v>
      </c>
      <c r="B1259" s="3" t="str">
        <f t="shared" si="73"/>
        <v>115086942</v>
      </c>
      <c r="C1259" s="8">
        <f t="shared" si="74"/>
        <v>45747</v>
      </c>
      <c r="D1259" s="3" t="s">
        <v>872</v>
      </c>
      <c r="E1259" s="3">
        <v>5</v>
      </c>
      <c r="F1259" s="3" t="s">
        <v>863</v>
      </c>
      <c r="H1259" s="10" t="e">
        <f>#REF!</f>
        <v>#REF!</v>
      </c>
    </row>
    <row r="1260" spans="1:8">
      <c r="A1260" s="3" t="str">
        <f t="shared" si="72"/>
        <v>КОРПОРАЦИЯ ЗА ТЕХНОЛОГИИ И ИНОВАЦИИ АД</v>
      </c>
      <c r="B1260" s="3" t="str">
        <f t="shared" si="73"/>
        <v>115086942</v>
      </c>
      <c r="C1260" s="8">
        <f t="shared" si="74"/>
        <v>45747</v>
      </c>
      <c r="D1260" s="3" t="s">
        <v>873</v>
      </c>
      <c r="E1260" s="3">
        <v>5</v>
      </c>
      <c r="F1260" s="3" t="s">
        <v>874</v>
      </c>
      <c r="H1260" s="10" t="e">
        <f>#REF!</f>
        <v>#REF!</v>
      </c>
    </row>
    <row r="1261" spans="1:8">
      <c r="A1261" s="3" t="str">
        <f t="shared" ref="A1261:A1294" si="75">pdeName</f>
        <v>КОРПОРАЦИЯ ЗА ТЕХНОЛОГИИ И ИНОВАЦИИ АД</v>
      </c>
      <c r="B1261" s="3" t="str">
        <f t="shared" ref="B1261:B1294" si="76">pdeBulstat</f>
        <v>115086942</v>
      </c>
      <c r="C1261" s="8">
        <f t="shared" ref="C1261:C1294" si="77">endDate</f>
        <v>45747</v>
      </c>
      <c r="D1261" s="3" t="s">
        <v>875</v>
      </c>
      <c r="E1261" s="3">
        <v>5</v>
      </c>
      <c r="F1261" s="3" t="s">
        <v>876</v>
      </c>
      <c r="H1261" s="10" t="e">
        <f>#REF!</f>
        <v>#REF!</v>
      </c>
    </row>
    <row r="1262" spans="1:8">
      <c r="A1262" s="3" t="str">
        <f t="shared" si="75"/>
        <v>КОРПОРАЦИЯ ЗА ТЕХНОЛОГИИ И ИНОВАЦИИ АД</v>
      </c>
      <c r="B1262" s="3" t="str">
        <f t="shared" si="76"/>
        <v>115086942</v>
      </c>
      <c r="C1262" s="8">
        <f t="shared" si="77"/>
        <v>45747</v>
      </c>
      <c r="D1262" s="3" t="s">
        <v>877</v>
      </c>
      <c r="E1262" s="3">
        <v>5</v>
      </c>
      <c r="F1262" s="3" t="s">
        <v>878</v>
      </c>
      <c r="H1262" s="10" t="e">
        <f>#REF!</f>
        <v>#REF!</v>
      </c>
    </row>
    <row r="1263" spans="1:8">
      <c r="A1263" s="3" t="str">
        <f t="shared" si="75"/>
        <v>КОРПОРАЦИЯ ЗА ТЕХНОЛОГИИ И ИНОВАЦИИ АД</v>
      </c>
      <c r="B1263" s="3" t="str">
        <f t="shared" si="76"/>
        <v>115086942</v>
      </c>
      <c r="C1263" s="8">
        <f t="shared" si="77"/>
        <v>45747</v>
      </c>
      <c r="D1263" s="3" t="s">
        <v>879</v>
      </c>
      <c r="E1263" s="3">
        <v>5</v>
      </c>
      <c r="F1263" s="3" t="s">
        <v>880</v>
      </c>
      <c r="H1263" s="10" t="e">
        <f>#REF!</f>
        <v>#REF!</v>
      </c>
    </row>
    <row r="1264" spans="1:8">
      <c r="A1264" s="3" t="str">
        <f t="shared" si="75"/>
        <v>КОРПОРАЦИЯ ЗА ТЕХНОЛОГИИ И ИНОВАЦИИ АД</v>
      </c>
      <c r="B1264" s="3" t="str">
        <f t="shared" si="76"/>
        <v>115086942</v>
      </c>
      <c r="C1264" s="8">
        <f t="shared" si="77"/>
        <v>45747</v>
      </c>
      <c r="D1264" s="3" t="s">
        <v>881</v>
      </c>
      <c r="E1264" s="3">
        <v>5</v>
      </c>
      <c r="F1264" s="3" t="s">
        <v>882</v>
      </c>
      <c r="H1264" s="10" t="e">
        <f>#REF!</f>
        <v>#REF!</v>
      </c>
    </row>
    <row r="1265" spans="1:8">
      <c r="A1265" s="3" t="str">
        <f t="shared" si="75"/>
        <v>КОРПОРАЦИЯ ЗА ТЕХНОЛОГИИ И ИНОВАЦИИ АД</v>
      </c>
      <c r="B1265" s="3" t="str">
        <f t="shared" si="76"/>
        <v>115086942</v>
      </c>
      <c r="C1265" s="8">
        <f t="shared" si="77"/>
        <v>45747</v>
      </c>
      <c r="D1265" s="3" t="s">
        <v>883</v>
      </c>
      <c r="E1265" s="3">
        <v>5</v>
      </c>
      <c r="F1265" s="3" t="s">
        <v>884</v>
      </c>
      <c r="H1265" s="10" t="e">
        <f>#REF!</f>
        <v>#REF!</v>
      </c>
    </row>
    <row r="1266" spans="1:8">
      <c r="A1266" s="3" t="str">
        <f t="shared" si="75"/>
        <v>КОРПОРАЦИЯ ЗА ТЕХНОЛОГИИ И ИНОВАЦИИ АД</v>
      </c>
      <c r="B1266" s="3" t="str">
        <f t="shared" si="76"/>
        <v>115086942</v>
      </c>
      <c r="C1266" s="8">
        <f t="shared" si="77"/>
        <v>45747</v>
      </c>
      <c r="D1266" s="3" t="s">
        <v>885</v>
      </c>
      <c r="E1266" s="3">
        <v>5</v>
      </c>
      <c r="F1266" s="3" t="s">
        <v>886</v>
      </c>
      <c r="H1266" s="10" t="e">
        <f>#REF!</f>
        <v>#REF!</v>
      </c>
    </row>
    <row r="1267" spans="1:8">
      <c r="A1267" s="3" t="str">
        <f t="shared" si="75"/>
        <v>КОРПОРАЦИЯ ЗА ТЕХНОЛОГИИ И ИНОВАЦИИ АД</v>
      </c>
      <c r="B1267" s="3" t="str">
        <f t="shared" si="76"/>
        <v>115086942</v>
      </c>
      <c r="C1267" s="8">
        <f t="shared" si="77"/>
        <v>45747</v>
      </c>
      <c r="D1267" s="3" t="s">
        <v>862</v>
      </c>
      <c r="E1267" s="3">
        <v>6</v>
      </c>
      <c r="F1267" s="3" t="s">
        <v>863</v>
      </c>
      <c r="H1267" s="10" t="e">
        <f>#REF!</f>
        <v>#REF!</v>
      </c>
    </row>
    <row r="1268" spans="1:8">
      <c r="A1268" s="3" t="str">
        <f t="shared" si="75"/>
        <v>КОРПОРАЦИЯ ЗА ТЕХНОЛОГИИ И ИНОВАЦИИ АД</v>
      </c>
      <c r="B1268" s="3" t="str">
        <f t="shared" si="76"/>
        <v>115086942</v>
      </c>
      <c r="C1268" s="8">
        <f t="shared" si="77"/>
        <v>45747</v>
      </c>
      <c r="D1268" s="3" t="s">
        <v>864</v>
      </c>
      <c r="E1268" s="3">
        <v>6</v>
      </c>
      <c r="F1268" s="3" t="s">
        <v>865</v>
      </c>
      <c r="H1268" s="10" t="e">
        <f>#REF!</f>
        <v>#REF!</v>
      </c>
    </row>
    <row r="1269" spans="1:8">
      <c r="A1269" s="3" t="str">
        <f t="shared" si="75"/>
        <v>КОРПОРАЦИЯ ЗА ТЕХНОЛОГИИ И ИНОВАЦИИ АД</v>
      </c>
      <c r="B1269" s="3" t="str">
        <f t="shared" si="76"/>
        <v>115086942</v>
      </c>
      <c r="C1269" s="8">
        <f t="shared" si="77"/>
        <v>45747</v>
      </c>
      <c r="D1269" s="3" t="s">
        <v>866</v>
      </c>
      <c r="E1269" s="3">
        <v>6</v>
      </c>
      <c r="F1269" s="3" t="s">
        <v>697</v>
      </c>
      <c r="H1269" s="10" t="e">
        <f>#REF!</f>
        <v>#REF!</v>
      </c>
    </row>
    <row r="1270" spans="1:8">
      <c r="A1270" s="3" t="str">
        <f t="shared" si="75"/>
        <v>КОРПОРАЦИЯ ЗА ТЕХНОЛОГИИ И ИНОВАЦИИ АД</v>
      </c>
      <c r="B1270" s="3" t="str">
        <f t="shared" si="76"/>
        <v>115086942</v>
      </c>
      <c r="C1270" s="8">
        <f t="shared" si="77"/>
        <v>45747</v>
      </c>
      <c r="D1270" s="3" t="s">
        <v>867</v>
      </c>
      <c r="E1270" s="3">
        <v>6</v>
      </c>
      <c r="F1270" s="3" t="s">
        <v>868</v>
      </c>
      <c r="H1270" s="10" t="e">
        <f>#REF!</f>
        <v>#REF!</v>
      </c>
    </row>
    <row r="1271" spans="1:8">
      <c r="A1271" s="3" t="str">
        <f t="shared" si="75"/>
        <v>КОРПОРАЦИЯ ЗА ТЕХНОЛОГИИ И ИНОВАЦИИ АД</v>
      </c>
      <c r="B1271" s="3" t="str">
        <f t="shared" si="76"/>
        <v>115086942</v>
      </c>
      <c r="C1271" s="8">
        <f t="shared" si="77"/>
        <v>45747</v>
      </c>
      <c r="D1271" s="3" t="s">
        <v>869</v>
      </c>
      <c r="E1271" s="3">
        <v>6</v>
      </c>
      <c r="F1271" s="3" t="s">
        <v>111</v>
      </c>
      <c r="H1271" s="10" t="e">
        <f>#REF!</f>
        <v>#REF!</v>
      </c>
    </row>
    <row r="1272" spans="1:8">
      <c r="A1272" s="3" t="str">
        <f t="shared" si="75"/>
        <v>КОРПОРАЦИЯ ЗА ТЕХНОЛОГИИ И ИНОВАЦИИ АД</v>
      </c>
      <c r="B1272" s="3" t="str">
        <f t="shared" si="76"/>
        <v>115086942</v>
      </c>
      <c r="C1272" s="8">
        <f t="shared" si="77"/>
        <v>45747</v>
      </c>
      <c r="D1272" s="3" t="s">
        <v>870</v>
      </c>
      <c r="E1272" s="3">
        <v>6</v>
      </c>
      <c r="F1272" s="3" t="s">
        <v>871</v>
      </c>
      <c r="H1272" s="10" t="e">
        <f>#REF!</f>
        <v>#REF!</v>
      </c>
    </row>
    <row r="1273" spans="1:8">
      <c r="A1273" s="3" t="str">
        <f t="shared" si="75"/>
        <v>КОРПОРАЦИЯ ЗА ТЕХНОЛОГИИ И ИНОВАЦИИ АД</v>
      </c>
      <c r="B1273" s="3" t="str">
        <f t="shared" si="76"/>
        <v>115086942</v>
      </c>
      <c r="C1273" s="8">
        <f t="shared" si="77"/>
        <v>45747</v>
      </c>
      <c r="D1273" s="3" t="s">
        <v>872</v>
      </c>
      <c r="E1273" s="3">
        <v>6</v>
      </c>
      <c r="F1273" s="3" t="s">
        <v>863</v>
      </c>
      <c r="H1273" s="10" t="e">
        <f>#REF!</f>
        <v>#REF!</v>
      </c>
    </row>
    <row r="1274" spans="1:8">
      <c r="A1274" s="3" t="str">
        <f t="shared" si="75"/>
        <v>КОРПОРАЦИЯ ЗА ТЕХНОЛОГИИ И ИНОВАЦИИ АД</v>
      </c>
      <c r="B1274" s="3" t="str">
        <f t="shared" si="76"/>
        <v>115086942</v>
      </c>
      <c r="C1274" s="8">
        <f t="shared" si="77"/>
        <v>45747</v>
      </c>
      <c r="D1274" s="3" t="s">
        <v>873</v>
      </c>
      <c r="E1274" s="3">
        <v>6</v>
      </c>
      <c r="F1274" s="3" t="s">
        <v>874</v>
      </c>
      <c r="H1274" s="10" t="e">
        <f>#REF!</f>
        <v>#REF!</v>
      </c>
    </row>
    <row r="1275" spans="1:8">
      <c r="A1275" s="3" t="str">
        <f t="shared" si="75"/>
        <v>КОРПОРАЦИЯ ЗА ТЕХНОЛОГИИ И ИНОВАЦИИ АД</v>
      </c>
      <c r="B1275" s="3" t="str">
        <f t="shared" si="76"/>
        <v>115086942</v>
      </c>
      <c r="C1275" s="8">
        <f t="shared" si="77"/>
        <v>45747</v>
      </c>
      <c r="D1275" s="3" t="s">
        <v>875</v>
      </c>
      <c r="E1275" s="3">
        <v>6</v>
      </c>
      <c r="F1275" s="3" t="s">
        <v>876</v>
      </c>
      <c r="H1275" s="10" t="e">
        <f>#REF!</f>
        <v>#REF!</v>
      </c>
    </row>
    <row r="1276" spans="1:8">
      <c r="A1276" s="3" t="str">
        <f t="shared" si="75"/>
        <v>КОРПОРАЦИЯ ЗА ТЕХНОЛОГИИ И ИНОВАЦИИ АД</v>
      </c>
      <c r="B1276" s="3" t="str">
        <f t="shared" si="76"/>
        <v>115086942</v>
      </c>
      <c r="C1276" s="8">
        <f t="shared" si="77"/>
        <v>45747</v>
      </c>
      <c r="D1276" s="3" t="s">
        <v>877</v>
      </c>
      <c r="E1276" s="3">
        <v>6</v>
      </c>
      <c r="F1276" s="3" t="s">
        <v>878</v>
      </c>
      <c r="H1276" s="10" t="e">
        <f>#REF!</f>
        <v>#REF!</v>
      </c>
    </row>
    <row r="1277" spans="1:8">
      <c r="A1277" s="3" t="str">
        <f t="shared" si="75"/>
        <v>КОРПОРАЦИЯ ЗА ТЕХНОЛОГИИ И ИНОВАЦИИ АД</v>
      </c>
      <c r="B1277" s="3" t="str">
        <f t="shared" si="76"/>
        <v>115086942</v>
      </c>
      <c r="C1277" s="8">
        <f t="shared" si="77"/>
        <v>45747</v>
      </c>
      <c r="D1277" s="3" t="s">
        <v>879</v>
      </c>
      <c r="E1277" s="3">
        <v>6</v>
      </c>
      <c r="F1277" s="3" t="s">
        <v>880</v>
      </c>
      <c r="H1277" s="10" t="e">
        <f>#REF!</f>
        <v>#REF!</v>
      </c>
    </row>
    <row r="1278" spans="1:8">
      <c r="A1278" s="3" t="str">
        <f t="shared" si="75"/>
        <v>КОРПОРАЦИЯ ЗА ТЕХНОЛОГИИ И ИНОВАЦИИ АД</v>
      </c>
      <c r="B1278" s="3" t="str">
        <f t="shared" si="76"/>
        <v>115086942</v>
      </c>
      <c r="C1278" s="8">
        <f t="shared" si="77"/>
        <v>45747</v>
      </c>
      <c r="D1278" s="3" t="s">
        <v>881</v>
      </c>
      <c r="E1278" s="3">
        <v>6</v>
      </c>
      <c r="F1278" s="3" t="s">
        <v>882</v>
      </c>
      <c r="H1278" s="10" t="e">
        <f>#REF!</f>
        <v>#REF!</v>
      </c>
    </row>
    <row r="1279" spans="1:8">
      <c r="A1279" s="3" t="str">
        <f t="shared" si="75"/>
        <v>КОРПОРАЦИЯ ЗА ТЕХНОЛОГИИ И ИНОВАЦИИ АД</v>
      </c>
      <c r="B1279" s="3" t="str">
        <f t="shared" si="76"/>
        <v>115086942</v>
      </c>
      <c r="C1279" s="8">
        <f t="shared" si="77"/>
        <v>45747</v>
      </c>
      <c r="D1279" s="3" t="s">
        <v>883</v>
      </c>
      <c r="E1279" s="3">
        <v>6</v>
      </c>
      <c r="F1279" s="3" t="s">
        <v>884</v>
      </c>
      <c r="H1279" s="10" t="e">
        <f>#REF!</f>
        <v>#REF!</v>
      </c>
    </row>
    <row r="1280" spans="1:8">
      <c r="A1280" s="3" t="str">
        <f t="shared" si="75"/>
        <v>КОРПОРАЦИЯ ЗА ТЕХНОЛОГИИ И ИНОВАЦИИ АД</v>
      </c>
      <c r="B1280" s="3" t="str">
        <f t="shared" si="76"/>
        <v>115086942</v>
      </c>
      <c r="C1280" s="8">
        <f t="shared" si="77"/>
        <v>45747</v>
      </c>
      <c r="D1280" s="3" t="s">
        <v>885</v>
      </c>
      <c r="E1280" s="3">
        <v>6</v>
      </c>
      <c r="F1280" s="3" t="s">
        <v>886</v>
      </c>
      <c r="H1280" s="10" t="e">
        <f>#REF!</f>
        <v>#REF!</v>
      </c>
    </row>
    <row r="1281" spans="1:8">
      <c r="A1281" s="3" t="str">
        <f t="shared" si="75"/>
        <v>КОРПОРАЦИЯ ЗА ТЕХНОЛОГИИ И ИНОВАЦИИ АД</v>
      </c>
      <c r="B1281" s="3" t="str">
        <f t="shared" si="76"/>
        <v>115086942</v>
      </c>
      <c r="C1281" s="8">
        <f t="shared" si="77"/>
        <v>45747</v>
      </c>
      <c r="D1281" s="3" t="s">
        <v>862</v>
      </c>
      <c r="E1281" s="3">
        <v>7</v>
      </c>
      <c r="F1281" s="3" t="s">
        <v>863</v>
      </c>
      <c r="H1281" s="10" t="e">
        <f>#REF!</f>
        <v>#REF!</v>
      </c>
    </row>
    <row r="1282" spans="1:8">
      <c r="A1282" s="3" t="str">
        <f t="shared" si="75"/>
        <v>КОРПОРАЦИЯ ЗА ТЕХНОЛОГИИ И ИНОВАЦИИ АД</v>
      </c>
      <c r="B1282" s="3" t="str">
        <f t="shared" si="76"/>
        <v>115086942</v>
      </c>
      <c r="C1282" s="8">
        <f t="shared" si="77"/>
        <v>45747</v>
      </c>
      <c r="D1282" s="3" t="s">
        <v>864</v>
      </c>
      <c r="E1282" s="3">
        <v>7</v>
      </c>
      <c r="F1282" s="3" t="s">
        <v>865</v>
      </c>
      <c r="H1282" s="10" t="e">
        <f>#REF!</f>
        <v>#REF!</v>
      </c>
    </row>
    <row r="1283" spans="1:8">
      <c r="A1283" s="3" t="str">
        <f t="shared" si="75"/>
        <v>КОРПОРАЦИЯ ЗА ТЕХНОЛОГИИ И ИНОВАЦИИ АД</v>
      </c>
      <c r="B1283" s="3" t="str">
        <f t="shared" si="76"/>
        <v>115086942</v>
      </c>
      <c r="C1283" s="8">
        <f t="shared" si="77"/>
        <v>45747</v>
      </c>
      <c r="D1283" s="3" t="s">
        <v>866</v>
      </c>
      <c r="E1283" s="3">
        <v>7</v>
      </c>
      <c r="F1283" s="3" t="s">
        <v>697</v>
      </c>
      <c r="H1283" s="10" t="e">
        <f>#REF!</f>
        <v>#REF!</v>
      </c>
    </row>
    <row r="1284" spans="1:8">
      <c r="A1284" s="3" t="str">
        <f t="shared" si="75"/>
        <v>КОРПОРАЦИЯ ЗА ТЕХНОЛОГИИ И ИНОВАЦИИ АД</v>
      </c>
      <c r="B1284" s="3" t="str">
        <f t="shared" si="76"/>
        <v>115086942</v>
      </c>
      <c r="C1284" s="8">
        <f t="shared" si="77"/>
        <v>45747</v>
      </c>
      <c r="D1284" s="3" t="s">
        <v>867</v>
      </c>
      <c r="E1284" s="3">
        <v>7</v>
      </c>
      <c r="F1284" s="3" t="s">
        <v>868</v>
      </c>
      <c r="H1284" s="10" t="e">
        <f>#REF!</f>
        <v>#REF!</v>
      </c>
    </row>
    <row r="1285" spans="1:8">
      <c r="A1285" s="3" t="str">
        <f t="shared" si="75"/>
        <v>КОРПОРАЦИЯ ЗА ТЕХНОЛОГИИ И ИНОВАЦИИ АД</v>
      </c>
      <c r="B1285" s="3" t="str">
        <f t="shared" si="76"/>
        <v>115086942</v>
      </c>
      <c r="C1285" s="8">
        <f t="shared" si="77"/>
        <v>45747</v>
      </c>
      <c r="D1285" s="3" t="s">
        <v>869</v>
      </c>
      <c r="E1285" s="3">
        <v>7</v>
      </c>
      <c r="F1285" s="3" t="s">
        <v>111</v>
      </c>
      <c r="H1285" s="10" t="e">
        <f>#REF!</f>
        <v>#REF!</v>
      </c>
    </row>
    <row r="1286" spans="1:8">
      <c r="A1286" s="3" t="str">
        <f t="shared" si="75"/>
        <v>КОРПОРАЦИЯ ЗА ТЕХНОЛОГИИ И ИНОВАЦИИ АД</v>
      </c>
      <c r="B1286" s="3" t="str">
        <f t="shared" si="76"/>
        <v>115086942</v>
      </c>
      <c r="C1286" s="8">
        <f t="shared" si="77"/>
        <v>45747</v>
      </c>
      <c r="D1286" s="3" t="s">
        <v>870</v>
      </c>
      <c r="E1286" s="3">
        <v>7</v>
      </c>
      <c r="F1286" s="3" t="s">
        <v>871</v>
      </c>
      <c r="H1286" s="10" t="e">
        <f>#REF!</f>
        <v>#REF!</v>
      </c>
    </row>
    <row r="1287" spans="1:8">
      <c r="A1287" s="3" t="str">
        <f t="shared" si="75"/>
        <v>КОРПОРАЦИЯ ЗА ТЕХНОЛОГИИ И ИНОВАЦИИ АД</v>
      </c>
      <c r="B1287" s="3" t="str">
        <f t="shared" si="76"/>
        <v>115086942</v>
      </c>
      <c r="C1287" s="8">
        <f t="shared" si="77"/>
        <v>45747</v>
      </c>
      <c r="D1287" s="3" t="s">
        <v>872</v>
      </c>
      <c r="E1287" s="3">
        <v>7</v>
      </c>
      <c r="F1287" s="3" t="s">
        <v>863</v>
      </c>
      <c r="H1287" s="10" t="e">
        <f>#REF!</f>
        <v>#REF!</v>
      </c>
    </row>
    <row r="1288" spans="1:8">
      <c r="A1288" s="3" t="str">
        <f t="shared" si="75"/>
        <v>КОРПОРАЦИЯ ЗА ТЕХНОЛОГИИ И ИНОВАЦИИ АД</v>
      </c>
      <c r="B1288" s="3" t="str">
        <f t="shared" si="76"/>
        <v>115086942</v>
      </c>
      <c r="C1288" s="8">
        <f t="shared" si="77"/>
        <v>45747</v>
      </c>
      <c r="D1288" s="3" t="s">
        <v>873</v>
      </c>
      <c r="E1288" s="3">
        <v>7</v>
      </c>
      <c r="F1288" s="3" t="s">
        <v>874</v>
      </c>
      <c r="H1288" s="10" t="e">
        <f>#REF!</f>
        <v>#REF!</v>
      </c>
    </row>
    <row r="1289" spans="1:8">
      <c r="A1289" s="3" t="str">
        <f t="shared" si="75"/>
        <v>КОРПОРАЦИЯ ЗА ТЕХНОЛОГИИ И ИНОВАЦИИ АД</v>
      </c>
      <c r="B1289" s="3" t="str">
        <f t="shared" si="76"/>
        <v>115086942</v>
      </c>
      <c r="C1289" s="8">
        <f t="shared" si="77"/>
        <v>45747</v>
      </c>
      <c r="D1289" s="3" t="s">
        <v>875</v>
      </c>
      <c r="E1289" s="3">
        <v>7</v>
      </c>
      <c r="F1289" s="3" t="s">
        <v>876</v>
      </c>
      <c r="H1289" s="10" t="e">
        <f>#REF!</f>
        <v>#REF!</v>
      </c>
    </row>
    <row r="1290" spans="1:8">
      <c r="A1290" s="3" t="str">
        <f t="shared" si="75"/>
        <v>КОРПОРАЦИЯ ЗА ТЕХНОЛОГИИ И ИНОВАЦИИ АД</v>
      </c>
      <c r="B1290" s="3" t="str">
        <f t="shared" si="76"/>
        <v>115086942</v>
      </c>
      <c r="C1290" s="8">
        <f t="shared" si="77"/>
        <v>45747</v>
      </c>
      <c r="D1290" s="3" t="s">
        <v>877</v>
      </c>
      <c r="E1290" s="3">
        <v>7</v>
      </c>
      <c r="F1290" s="3" t="s">
        <v>878</v>
      </c>
      <c r="H1290" s="10" t="e">
        <f>#REF!</f>
        <v>#REF!</v>
      </c>
    </row>
    <row r="1291" spans="1:8">
      <c r="A1291" s="3" t="str">
        <f t="shared" si="75"/>
        <v>КОРПОРАЦИЯ ЗА ТЕХНОЛОГИИ И ИНОВАЦИИ АД</v>
      </c>
      <c r="B1291" s="3" t="str">
        <f t="shared" si="76"/>
        <v>115086942</v>
      </c>
      <c r="C1291" s="8">
        <f t="shared" si="77"/>
        <v>45747</v>
      </c>
      <c r="D1291" s="3" t="s">
        <v>879</v>
      </c>
      <c r="E1291" s="3">
        <v>7</v>
      </c>
      <c r="F1291" s="3" t="s">
        <v>880</v>
      </c>
      <c r="H1291" s="10" t="e">
        <f>#REF!</f>
        <v>#REF!</v>
      </c>
    </row>
    <row r="1292" spans="1:8">
      <c r="A1292" s="3" t="str">
        <f t="shared" si="75"/>
        <v>КОРПОРАЦИЯ ЗА ТЕХНОЛОГИИ И ИНОВАЦИИ АД</v>
      </c>
      <c r="B1292" s="3" t="str">
        <f t="shared" si="76"/>
        <v>115086942</v>
      </c>
      <c r="C1292" s="8">
        <f t="shared" si="77"/>
        <v>45747</v>
      </c>
      <c r="D1292" s="3" t="s">
        <v>881</v>
      </c>
      <c r="E1292" s="3">
        <v>7</v>
      </c>
      <c r="F1292" s="3" t="s">
        <v>882</v>
      </c>
      <c r="H1292" s="10" t="e">
        <f>#REF!</f>
        <v>#REF!</v>
      </c>
    </row>
    <row r="1293" spans="1:8">
      <c r="A1293" s="3" t="str">
        <f t="shared" si="75"/>
        <v>КОРПОРАЦИЯ ЗА ТЕХНОЛОГИИ И ИНОВАЦИИ АД</v>
      </c>
      <c r="B1293" s="3" t="str">
        <f t="shared" si="76"/>
        <v>115086942</v>
      </c>
      <c r="C1293" s="8">
        <f t="shared" si="77"/>
        <v>45747</v>
      </c>
      <c r="D1293" s="3" t="s">
        <v>883</v>
      </c>
      <c r="E1293" s="3">
        <v>7</v>
      </c>
      <c r="F1293" s="3" t="s">
        <v>884</v>
      </c>
      <c r="H1293" s="10" t="e">
        <f>#REF!</f>
        <v>#REF!</v>
      </c>
    </row>
    <row r="1294" spans="1:8">
      <c r="A1294" s="3" t="str">
        <f t="shared" si="75"/>
        <v>КОРПОРАЦИЯ ЗА ТЕХНОЛОГИИ И ИНОВАЦИИ АД</v>
      </c>
      <c r="B1294" s="3" t="str">
        <f t="shared" si="76"/>
        <v>115086942</v>
      </c>
      <c r="C1294" s="8">
        <f t="shared" si="77"/>
        <v>45747</v>
      </c>
      <c r="D1294" s="3" t="s">
        <v>885</v>
      </c>
      <c r="E1294" s="3">
        <v>7</v>
      </c>
      <c r="F1294" s="3" t="s">
        <v>886</v>
      </c>
      <c r="H1294" s="10" t="e">
        <f>#REF!</f>
        <v>#REF!</v>
      </c>
    </row>
    <row r="1295" spans="1:8" s="2" customFormat="1">
      <c r="C1295" s="6"/>
      <c r="F1295" s="7" t="s">
        <v>887</v>
      </c>
    </row>
    <row r="1296" spans="1:8">
      <c r="A1296" s="3" t="str">
        <f t="shared" ref="A1296:A1335" si="78">pdeName</f>
        <v>КОРПОРАЦИЯ ЗА ТЕХНОЛОГИИ И ИНОВАЦИИ АД</v>
      </c>
      <c r="B1296" s="3" t="str">
        <f t="shared" ref="B1296:B1335" si="79">pdeBulstat</f>
        <v>115086942</v>
      </c>
      <c r="C1296" s="8">
        <f t="shared" ref="C1296:C1335" si="80">endDate</f>
        <v>45747</v>
      </c>
      <c r="D1296" s="3" t="s">
        <v>888</v>
      </c>
      <c r="E1296" s="3">
        <v>1</v>
      </c>
      <c r="F1296" s="3" t="s">
        <v>889</v>
      </c>
      <c r="H1296" s="10" t="e">
        <f>#REF!</f>
        <v>#REF!</v>
      </c>
    </row>
    <row r="1297" spans="1:8">
      <c r="A1297" s="3" t="str">
        <f t="shared" si="78"/>
        <v>КОРПОРАЦИЯ ЗА ТЕХНОЛОГИИ И ИНОВАЦИИ АД</v>
      </c>
      <c r="B1297" s="3" t="str">
        <f t="shared" si="79"/>
        <v>115086942</v>
      </c>
      <c r="C1297" s="8">
        <f t="shared" si="80"/>
        <v>45747</v>
      </c>
      <c r="D1297" s="3" t="s">
        <v>890</v>
      </c>
      <c r="E1297" s="3">
        <v>1</v>
      </c>
      <c r="F1297" s="3" t="s">
        <v>891</v>
      </c>
      <c r="H1297" s="10" t="e">
        <f>#REF!</f>
        <v>#REF!</v>
      </c>
    </row>
    <row r="1298" spans="1:8">
      <c r="A1298" s="3" t="str">
        <f t="shared" si="78"/>
        <v>КОРПОРАЦИЯ ЗА ТЕХНОЛОГИИ И ИНОВАЦИИ АД</v>
      </c>
      <c r="B1298" s="3" t="str">
        <f t="shared" si="79"/>
        <v>115086942</v>
      </c>
      <c r="C1298" s="8">
        <f t="shared" si="80"/>
        <v>45747</v>
      </c>
      <c r="D1298" s="3" t="s">
        <v>892</v>
      </c>
      <c r="E1298" s="3">
        <v>1</v>
      </c>
      <c r="F1298" s="3" t="s">
        <v>893</v>
      </c>
      <c r="H1298" s="10" t="e">
        <f>#REF!</f>
        <v>#REF!</v>
      </c>
    </row>
    <row r="1299" spans="1:8">
      <c r="A1299" s="3" t="str">
        <f t="shared" si="78"/>
        <v>КОРПОРАЦИЯ ЗА ТЕХНОЛОГИИ И ИНОВАЦИИ АД</v>
      </c>
      <c r="B1299" s="3" t="str">
        <f t="shared" si="79"/>
        <v>115086942</v>
      </c>
      <c r="C1299" s="8">
        <f t="shared" si="80"/>
        <v>45747</v>
      </c>
      <c r="D1299" s="3" t="s">
        <v>894</v>
      </c>
      <c r="E1299" s="3">
        <v>1</v>
      </c>
      <c r="F1299" s="3" t="s">
        <v>895</v>
      </c>
      <c r="H1299" s="10" t="e">
        <f>#REF!</f>
        <v>#REF!</v>
      </c>
    </row>
    <row r="1300" spans="1:8">
      <c r="A1300" s="3" t="str">
        <f t="shared" si="78"/>
        <v>КОРПОРАЦИЯ ЗА ТЕХНОЛОГИИ И ИНОВАЦИИ АД</v>
      </c>
      <c r="B1300" s="3" t="str">
        <f t="shared" si="79"/>
        <v>115086942</v>
      </c>
      <c r="C1300" s="8">
        <f t="shared" si="80"/>
        <v>45747</v>
      </c>
      <c r="D1300" s="3" t="s">
        <v>896</v>
      </c>
      <c r="E1300" s="3">
        <v>1</v>
      </c>
      <c r="F1300" s="3" t="s">
        <v>897</v>
      </c>
      <c r="H1300" s="10" t="e">
        <f>#REF!</f>
        <v>#REF!</v>
      </c>
    </row>
    <row r="1301" spans="1:8">
      <c r="A1301" s="3" t="str">
        <f t="shared" si="78"/>
        <v>КОРПОРАЦИЯ ЗА ТЕХНОЛОГИИ И ИНОВАЦИИ АД</v>
      </c>
      <c r="B1301" s="3" t="str">
        <f t="shared" si="79"/>
        <v>115086942</v>
      </c>
      <c r="C1301" s="8">
        <f t="shared" si="80"/>
        <v>45747</v>
      </c>
      <c r="D1301" s="3" t="s">
        <v>898</v>
      </c>
      <c r="E1301" s="3">
        <v>1</v>
      </c>
      <c r="F1301" s="3" t="s">
        <v>889</v>
      </c>
      <c r="H1301" s="10" t="e">
        <f>#REF!</f>
        <v>#REF!</v>
      </c>
    </row>
    <row r="1302" spans="1:8">
      <c r="A1302" s="3" t="str">
        <f t="shared" si="78"/>
        <v>КОРПОРАЦИЯ ЗА ТЕХНОЛОГИИ И ИНОВАЦИИ АД</v>
      </c>
      <c r="B1302" s="3" t="str">
        <f t="shared" si="79"/>
        <v>115086942</v>
      </c>
      <c r="C1302" s="8">
        <f t="shared" si="80"/>
        <v>45747</v>
      </c>
      <c r="D1302" s="3" t="s">
        <v>899</v>
      </c>
      <c r="E1302" s="3">
        <v>1</v>
      </c>
      <c r="F1302" s="3" t="s">
        <v>891</v>
      </c>
      <c r="H1302" s="10" t="e">
        <f>#REF!</f>
        <v>#REF!</v>
      </c>
    </row>
    <row r="1303" spans="1:8">
      <c r="A1303" s="3" t="str">
        <f t="shared" si="78"/>
        <v>КОРПОРАЦИЯ ЗА ТЕХНОЛОГИИ И ИНОВАЦИИ АД</v>
      </c>
      <c r="B1303" s="3" t="str">
        <f t="shared" si="79"/>
        <v>115086942</v>
      </c>
      <c r="C1303" s="8">
        <f t="shared" si="80"/>
        <v>45747</v>
      </c>
      <c r="D1303" s="3" t="s">
        <v>900</v>
      </c>
      <c r="E1303" s="3">
        <v>1</v>
      </c>
      <c r="F1303" s="3" t="s">
        <v>893</v>
      </c>
      <c r="H1303" s="10" t="e">
        <f>#REF!</f>
        <v>#REF!</v>
      </c>
    </row>
    <row r="1304" spans="1:8">
      <c r="A1304" s="3" t="str">
        <f t="shared" si="78"/>
        <v>КОРПОРАЦИЯ ЗА ТЕХНОЛОГИИ И ИНОВАЦИИ АД</v>
      </c>
      <c r="B1304" s="3" t="str">
        <f t="shared" si="79"/>
        <v>115086942</v>
      </c>
      <c r="C1304" s="8">
        <f t="shared" si="80"/>
        <v>45747</v>
      </c>
      <c r="D1304" s="3" t="s">
        <v>901</v>
      </c>
      <c r="E1304" s="3">
        <v>1</v>
      </c>
      <c r="F1304" s="3" t="s">
        <v>895</v>
      </c>
      <c r="H1304" s="10" t="e">
        <f>#REF!</f>
        <v>#REF!</v>
      </c>
    </row>
    <row r="1305" spans="1:8">
      <c r="A1305" s="3" t="str">
        <f t="shared" si="78"/>
        <v>КОРПОРАЦИЯ ЗА ТЕХНОЛОГИИ И ИНОВАЦИИ АД</v>
      </c>
      <c r="B1305" s="3" t="str">
        <f t="shared" si="79"/>
        <v>115086942</v>
      </c>
      <c r="C1305" s="8">
        <f t="shared" si="80"/>
        <v>45747</v>
      </c>
      <c r="D1305" s="3" t="s">
        <v>902</v>
      </c>
      <c r="E1305" s="3">
        <v>1</v>
      </c>
      <c r="F1305" s="3" t="s">
        <v>903</v>
      </c>
      <c r="H1305" s="10" t="e">
        <f>#REF!</f>
        <v>#REF!</v>
      </c>
    </row>
    <row r="1306" spans="1:8">
      <c r="A1306" s="3" t="str">
        <f t="shared" si="78"/>
        <v>КОРПОРАЦИЯ ЗА ТЕХНОЛОГИИ И ИНОВАЦИИ АД</v>
      </c>
      <c r="B1306" s="3" t="str">
        <f t="shared" si="79"/>
        <v>115086942</v>
      </c>
      <c r="C1306" s="8">
        <f t="shared" si="80"/>
        <v>45747</v>
      </c>
      <c r="D1306" s="3" t="s">
        <v>888</v>
      </c>
      <c r="E1306" s="3">
        <v>2</v>
      </c>
      <c r="F1306" s="3" t="s">
        <v>889</v>
      </c>
      <c r="H1306" s="10" t="e">
        <f>#REF!</f>
        <v>#REF!</v>
      </c>
    </row>
    <row r="1307" spans="1:8">
      <c r="A1307" s="3" t="str">
        <f t="shared" si="78"/>
        <v>КОРПОРАЦИЯ ЗА ТЕХНОЛОГИИ И ИНОВАЦИИ АД</v>
      </c>
      <c r="B1307" s="3" t="str">
        <f t="shared" si="79"/>
        <v>115086942</v>
      </c>
      <c r="C1307" s="8">
        <f t="shared" si="80"/>
        <v>45747</v>
      </c>
      <c r="D1307" s="3" t="s">
        <v>890</v>
      </c>
      <c r="E1307" s="3">
        <v>2</v>
      </c>
      <c r="F1307" s="3" t="s">
        <v>891</v>
      </c>
      <c r="H1307" s="10" t="e">
        <f>#REF!</f>
        <v>#REF!</v>
      </c>
    </row>
    <row r="1308" spans="1:8">
      <c r="A1308" s="3" t="str">
        <f t="shared" si="78"/>
        <v>КОРПОРАЦИЯ ЗА ТЕХНОЛОГИИ И ИНОВАЦИИ АД</v>
      </c>
      <c r="B1308" s="3" t="str">
        <f t="shared" si="79"/>
        <v>115086942</v>
      </c>
      <c r="C1308" s="8">
        <f t="shared" si="80"/>
        <v>45747</v>
      </c>
      <c r="D1308" s="3" t="s">
        <v>892</v>
      </c>
      <c r="E1308" s="3">
        <v>2</v>
      </c>
      <c r="F1308" s="3" t="s">
        <v>893</v>
      </c>
      <c r="H1308" s="10" t="e">
        <f>#REF!</f>
        <v>#REF!</v>
      </c>
    </row>
    <row r="1309" spans="1:8">
      <c r="A1309" s="3" t="str">
        <f t="shared" si="78"/>
        <v>КОРПОРАЦИЯ ЗА ТЕХНОЛОГИИ И ИНОВАЦИИ АД</v>
      </c>
      <c r="B1309" s="3" t="str">
        <f t="shared" si="79"/>
        <v>115086942</v>
      </c>
      <c r="C1309" s="8">
        <f t="shared" si="80"/>
        <v>45747</v>
      </c>
      <c r="D1309" s="3" t="s">
        <v>894</v>
      </c>
      <c r="E1309" s="3">
        <v>2</v>
      </c>
      <c r="F1309" s="3" t="s">
        <v>895</v>
      </c>
      <c r="H1309" s="10" t="e">
        <f>#REF!</f>
        <v>#REF!</v>
      </c>
    </row>
    <row r="1310" spans="1:8">
      <c r="A1310" s="3" t="str">
        <f t="shared" si="78"/>
        <v>КОРПОРАЦИЯ ЗА ТЕХНОЛОГИИ И ИНОВАЦИИ АД</v>
      </c>
      <c r="B1310" s="3" t="str">
        <f t="shared" si="79"/>
        <v>115086942</v>
      </c>
      <c r="C1310" s="8">
        <f t="shared" si="80"/>
        <v>45747</v>
      </c>
      <c r="D1310" s="3" t="s">
        <v>896</v>
      </c>
      <c r="E1310" s="3">
        <v>2</v>
      </c>
      <c r="F1310" s="3" t="s">
        <v>897</v>
      </c>
      <c r="H1310" s="10" t="e">
        <f>#REF!</f>
        <v>#REF!</v>
      </c>
    </row>
    <row r="1311" spans="1:8">
      <c r="A1311" s="3" t="str">
        <f t="shared" si="78"/>
        <v>КОРПОРАЦИЯ ЗА ТЕХНОЛОГИИ И ИНОВАЦИИ АД</v>
      </c>
      <c r="B1311" s="3" t="str">
        <f t="shared" si="79"/>
        <v>115086942</v>
      </c>
      <c r="C1311" s="8">
        <f t="shared" si="80"/>
        <v>45747</v>
      </c>
      <c r="D1311" s="3" t="s">
        <v>898</v>
      </c>
      <c r="E1311" s="3">
        <v>2</v>
      </c>
      <c r="F1311" s="3" t="s">
        <v>889</v>
      </c>
      <c r="H1311" s="10" t="e">
        <f>#REF!</f>
        <v>#REF!</v>
      </c>
    </row>
    <row r="1312" spans="1:8">
      <c r="A1312" s="3" t="str">
        <f t="shared" si="78"/>
        <v>КОРПОРАЦИЯ ЗА ТЕХНОЛОГИИ И ИНОВАЦИИ АД</v>
      </c>
      <c r="B1312" s="3" t="str">
        <f t="shared" si="79"/>
        <v>115086942</v>
      </c>
      <c r="C1312" s="8">
        <f t="shared" si="80"/>
        <v>45747</v>
      </c>
      <c r="D1312" s="3" t="s">
        <v>899</v>
      </c>
      <c r="E1312" s="3">
        <v>2</v>
      </c>
      <c r="F1312" s="3" t="s">
        <v>891</v>
      </c>
      <c r="H1312" s="10" t="e">
        <f>#REF!</f>
        <v>#REF!</v>
      </c>
    </row>
    <row r="1313" spans="1:8">
      <c r="A1313" s="3" t="str">
        <f t="shared" si="78"/>
        <v>КОРПОРАЦИЯ ЗА ТЕХНОЛОГИИ И ИНОВАЦИИ АД</v>
      </c>
      <c r="B1313" s="3" t="str">
        <f t="shared" si="79"/>
        <v>115086942</v>
      </c>
      <c r="C1313" s="8">
        <f t="shared" si="80"/>
        <v>45747</v>
      </c>
      <c r="D1313" s="3" t="s">
        <v>900</v>
      </c>
      <c r="E1313" s="3">
        <v>2</v>
      </c>
      <c r="F1313" s="3" t="s">
        <v>893</v>
      </c>
      <c r="H1313" s="10" t="e">
        <f>#REF!</f>
        <v>#REF!</v>
      </c>
    </row>
    <row r="1314" spans="1:8">
      <c r="A1314" s="3" t="str">
        <f t="shared" si="78"/>
        <v>КОРПОРАЦИЯ ЗА ТЕХНОЛОГИИ И ИНОВАЦИИ АД</v>
      </c>
      <c r="B1314" s="3" t="str">
        <f t="shared" si="79"/>
        <v>115086942</v>
      </c>
      <c r="C1314" s="8">
        <f t="shared" si="80"/>
        <v>45747</v>
      </c>
      <c r="D1314" s="3" t="s">
        <v>901</v>
      </c>
      <c r="E1314" s="3">
        <v>2</v>
      </c>
      <c r="F1314" s="3" t="s">
        <v>895</v>
      </c>
      <c r="H1314" s="10" t="e">
        <f>#REF!</f>
        <v>#REF!</v>
      </c>
    </row>
    <row r="1315" spans="1:8">
      <c r="A1315" s="3" t="str">
        <f t="shared" si="78"/>
        <v>КОРПОРАЦИЯ ЗА ТЕХНОЛОГИИ И ИНОВАЦИИ АД</v>
      </c>
      <c r="B1315" s="3" t="str">
        <f t="shared" si="79"/>
        <v>115086942</v>
      </c>
      <c r="C1315" s="8">
        <f t="shared" si="80"/>
        <v>45747</v>
      </c>
      <c r="D1315" s="3" t="s">
        <v>902</v>
      </c>
      <c r="E1315" s="3">
        <v>2</v>
      </c>
      <c r="F1315" s="3" t="s">
        <v>903</v>
      </c>
      <c r="H1315" s="10" t="e">
        <f>#REF!</f>
        <v>#REF!</v>
      </c>
    </row>
    <row r="1316" spans="1:8">
      <c r="A1316" s="3" t="str">
        <f t="shared" si="78"/>
        <v>КОРПОРАЦИЯ ЗА ТЕХНОЛОГИИ И ИНОВАЦИИ АД</v>
      </c>
      <c r="B1316" s="3" t="str">
        <f t="shared" si="79"/>
        <v>115086942</v>
      </c>
      <c r="C1316" s="8">
        <f t="shared" si="80"/>
        <v>45747</v>
      </c>
      <c r="D1316" s="3" t="s">
        <v>888</v>
      </c>
      <c r="E1316" s="3">
        <v>3</v>
      </c>
      <c r="F1316" s="3" t="s">
        <v>889</v>
      </c>
      <c r="H1316" s="10" t="e">
        <f>#REF!</f>
        <v>#REF!</v>
      </c>
    </row>
    <row r="1317" spans="1:8">
      <c r="A1317" s="3" t="str">
        <f t="shared" si="78"/>
        <v>КОРПОРАЦИЯ ЗА ТЕХНОЛОГИИ И ИНОВАЦИИ АД</v>
      </c>
      <c r="B1317" s="3" t="str">
        <f t="shared" si="79"/>
        <v>115086942</v>
      </c>
      <c r="C1317" s="8">
        <f t="shared" si="80"/>
        <v>45747</v>
      </c>
      <c r="D1317" s="3" t="s">
        <v>890</v>
      </c>
      <c r="E1317" s="3">
        <v>3</v>
      </c>
      <c r="F1317" s="3" t="s">
        <v>891</v>
      </c>
      <c r="H1317" s="10" t="e">
        <f>#REF!</f>
        <v>#REF!</v>
      </c>
    </row>
    <row r="1318" spans="1:8">
      <c r="A1318" s="3" t="str">
        <f t="shared" si="78"/>
        <v>КОРПОРАЦИЯ ЗА ТЕХНОЛОГИИ И ИНОВАЦИИ АД</v>
      </c>
      <c r="B1318" s="3" t="str">
        <f t="shared" si="79"/>
        <v>115086942</v>
      </c>
      <c r="C1318" s="8">
        <f t="shared" si="80"/>
        <v>45747</v>
      </c>
      <c r="D1318" s="3" t="s">
        <v>892</v>
      </c>
      <c r="E1318" s="3">
        <v>3</v>
      </c>
      <c r="F1318" s="3" t="s">
        <v>893</v>
      </c>
      <c r="H1318" s="10" t="e">
        <f>#REF!</f>
        <v>#REF!</v>
      </c>
    </row>
    <row r="1319" spans="1:8">
      <c r="A1319" s="3" t="str">
        <f t="shared" si="78"/>
        <v>КОРПОРАЦИЯ ЗА ТЕХНОЛОГИИ И ИНОВАЦИИ АД</v>
      </c>
      <c r="B1319" s="3" t="str">
        <f t="shared" si="79"/>
        <v>115086942</v>
      </c>
      <c r="C1319" s="8">
        <f t="shared" si="80"/>
        <v>45747</v>
      </c>
      <c r="D1319" s="3" t="s">
        <v>894</v>
      </c>
      <c r="E1319" s="3">
        <v>3</v>
      </c>
      <c r="F1319" s="3" t="s">
        <v>895</v>
      </c>
      <c r="H1319" s="10" t="e">
        <f>#REF!</f>
        <v>#REF!</v>
      </c>
    </row>
    <row r="1320" spans="1:8">
      <c r="A1320" s="3" t="str">
        <f t="shared" si="78"/>
        <v>КОРПОРАЦИЯ ЗА ТЕХНОЛОГИИ И ИНОВАЦИИ АД</v>
      </c>
      <c r="B1320" s="3" t="str">
        <f t="shared" si="79"/>
        <v>115086942</v>
      </c>
      <c r="C1320" s="8">
        <f t="shared" si="80"/>
        <v>45747</v>
      </c>
      <c r="D1320" s="3" t="s">
        <v>896</v>
      </c>
      <c r="E1320" s="3">
        <v>3</v>
      </c>
      <c r="F1320" s="3" t="s">
        <v>897</v>
      </c>
      <c r="H1320" s="10" t="e">
        <f>#REF!</f>
        <v>#REF!</v>
      </c>
    </row>
    <row r="1321" spans="1:8">
      <c r="A1321" s="3" t="str">
        <f t="shared" si="78"/>
        <v>КОРПОРАЦИЯ ЗА ТЕХНОЛОГИИ И ИНОВАЦИИ АД</v>
      </c>
      <c r="B1321" s="3" t="str">
        <f t="shared" si="79"/>
        <v>115086942</v>
      </c>
      <c r="C1321" s="8">
        <f t="shared" si="80"/>
        <v>45747</v>
      </c>
      <c r="D1321" s="3" t="s">
        <v>898</v>
      </c>
      <c r="E1321" s="3">
        <v>3</v>
      </c>
      <c r="F1321" s="3" t="s">
        <v>889</v>
      </c>
      <c r="H1321" s="10" t="e">
        <f>#REF!</f>
        <v>#REF!</v>
      </c>
    </row>
    <row r="1322" spans="1:8">
      <c r="A1322" s="3" t="str">
        <f t="shared" si="78"/>
        <v>КОРПОРАЦИЯ ЗА ТЕХНОЛОГИИ И ИНОВАЦИИ АД</v>
      </c>
      <c r="B1322" s="3" t="str">
        <f t="shared" si="79"/>
        <v>115086942</v>
      </c>
      <c r="C1322" s="8">
        <f t="shared" si="80"/>
        <v>45747</v>
      </c>
      <c r="D1322" s="3" t="s">
        <v>899</v>
      </c>
      <c r="E1322" s="3">
        <v>3</v>
      </c>
      <c r="F1322" s="3" t="s">
        <v>891</v>
      </c>
      <c r="H1322" s="10" t="e">
        <f>#REF!</f>
        <v>#REF!</v>
      </c>
    </row>
    <row r="1323" spans="1:8">
      <c r="A1323" s="3" t="str">
        <f t="shared" si="78"/>
        <v>КОРПОРАЦИЯ ЗА ТЕХНОЛОГИИ И ИНОВАЦИИ АД</v>
      </c>
      <c r="B1323" s="3" t="str">
        <f t="shared" si="79"/>
        <v>115086942</v>
      </c>
      <c r="C1323" s="8">
        <f t="shared" si="80"/>
        <v>45747</v>
      </c>
      <c r="D1323" s="3" t="s">
        <v>900</v>
      </c>
      <c r="E1323" s="3">
        <v>3</v>
      </c>
      <c r="F1323" s="3" t="s">
        <v>893</v>
      </c>
      <c r="H1323" s="10" t="e">
        <f>#REF!</f>
        <v>#REF!</v>
      </c>
    </row>
    <row r="1324" spans="1:8">
      <c r="A1324" s="3" t="str">
        <f t="shared" si="78"/>
        <v>КОРПОРАЦИЯ ЗА ТЕХНОЛОГИИ И ИНОВАЦИИ АД</v>
      </c>
      <c r="B1324" s="3" t="str">
        <f t="shared" si="79"/>
        <v>115086942</v>
      </c>
      <c r="C1324" s="8">
        <f t="shared" si="80"/>
        <v>45747</v>
      </c>
      <c r="D1324" s="3" t="s">
        <v>901</v>
      </c>
      <c r="E1324" s="3">
        <v>3</v>
      </c>
      <c r="F1324" s="3" t="s">
        <v>895</v>
      </c>
      <c r="H1324" s="10" t="e">
        <f>#REF!</f>
        <v>#REF!</v>
      </c>
    </row>
    <row r="1325" spans="1:8">
      <c r="A1325" s="3" t="str">
        <f t="shared" si="78"/>
        <v>КОРПОРАЦИЯ ЗА ТЕХНОЛОГИИ И ИНОВАЦИИ АД</v>
      </c>
      <c r="B1325" s="3" t="str">
        <f t="shared" si="79"/>
        <v>115086942</v>
      </c>
      <c r="C1325" s="8">
        <f t="shared" si="80"/>
        <v>45747</v>
      </c>
      <c r="D1325" s="3" t="s">
        <v>902</v>
      </c>
      <c r="E1325" s="3">
        <v>3</v>
      </c>
      <c r="F1325" s="3" t="s">
        <v>903</v>
      </c>
      <c r="H1325" s="10" t="e">
        <f>#REF!</f>
        <v>#REF!</v>
      </c>
    </row>
    <row r="1326" spans="1:8">
      <c r="A1326" s="3" t="str">
        <f t="shared" si="78"/>
        <v>КОРПОРАЦИЯ ЗА ТЕХНОЛОГИИ И ИНОВАЦИИ АД</v>
      </c>
      <c r="B1326" s="3" t="str">
        <f t="shared" si="79"/>
        <v>115086942</v>
      </c>
      <c r="C1326" s="8">
        <f t="shared" si="80"/>
        <v>45747</v>
      </c>
      <c r="D1326" s="3" t="s">
        <v>888</v>
      </c>
      <c r="E1326" s="3">
        <v>4</v>
      </c>
      <c r="F1326" s="3" t="s">
        <v>889</v>
      </c>
      <c r="H1326" s="10" t="e">
        <f>#REF!</f>
        <v>#REF!</v>
      </c>
    </row>
    <row r="1327" spans="1:8">
      <c r="A1327" s="3" t="str">
        <f t="shared" si="78"/>
        <v>КОРПОРАЦИЯ ЗА ТЕХНОЛОГИИ И ИНОВАЦИИ АД</v>
      </c>
      <c r="B1327" s="3" t="str">
        <f t="shared" si="79"/>
        <v>115086942</v>
      </c>
      <c r="C1327" s="8">
        <f t="shared" si="80"/>
        <v>45747</v>
      </c>
      <c r="D1327" s="3" t="s">
        <v>890</v>
      </c>
      <c r="E1327" s="3">
        <v>4</v>
      </c>
      <c r="F1327" s="3" t="s">
        <v>891</v>
      </c>
      <c r="H1327" s="10" t="e">
        <f>#REF!</f>
        <v>#REF!</v>
      </c>
    </row>
    <row r="1328" spans="1:8">
      <c r="A1328" s="3" t="str">
        <f t="shared" si="78"/>
        <v>КОРПОРАЦИЯ ЗА ТЕХНОЛОГИИ И ИНОВАЦИИ АД</v>
      </c>
      <c r="B1328" s="3" t="str">
        <f t="shared" si="79"/>
        <v>115086942</v>
      </c>
      <c r="C1328" s="8">
        <f t="shared" si="80"/>
        <v>45747</v>
      </c>
      <c r="D1328" s="3" t="s">
        <v>892</v>
      </c>
      <c r="E1328" s="3">
        <v>4</v>
      </c>
      <c r="F1328" s="3" t="s">
        <v>893</v>
      </c>
      <c r="H1328" s="10" t="e">
        <f>#REF!</f>
        <v>#REF!</v>
      </c>
    </row>
    <row r="1329" spans="1:8">
      <c r="A1329" s="3" t="str">
        <f t="shared" si="78"/>
        <v>КОРПОРАЦИЯ ЗА ТЕХНОЛОГИИ И ИНОВАЦИИ АД</v>
      </c>
      <c r="B1329" s="3" t="str">
        <f t="shared" si="79"/>
        <v>115086942</v>
      </c>
      <c r="C1329" s="8">
        <f t="shared" si="80"/>
        <v>45747</v>
      </c>
      <c r="D1329" s="3" t="s">
        <v>894</v>
      </c>
      <c r="E1329" s="3">
        <v>4</v>
      </c>
      <c r="F1329" s="3" t="s">
        <v>895</v>
      </c>
      <c r="H1329" s="10" t="e">
        <f>#REF!</f>
        <v>#REF!</v>
      </c>
    </row>
    <row r="1330" spans="1:8">
      <c r="A1330" s="3" t="str">
        <f t="shared" si="78"/>
        <v>КОРПОРАЦИЯ ЗА ТЕХНОЛОГИИ И ИНОВАЦИИ АД</v>
      </c>
      <c r="B1330" s="3" t="str">
        <f t="shared" si="79"/>
        <v>115086942</v>
      </c>
      <c r="C1330" s="8">
        <f t="shared" si="80"/>
        <v>45747</v>
      </c>
      <c r="D1330" s="3" t="s">
        <v>896</v>
      </c>
      <c r="E1330" s="3">
        <v>4</v>
      </c>
      <c r="F1330" s="3" t="s">
        <v>897</v>
      </c>
      <c r="H1330" s="10" t="e">
        <f>#REF!</f>
        <v>#REF!</v>
      </c>
    </row>
    <row r="1331" spans="1:8">
      <c r="A1331" s="3" t="str">
        <f t="shared" si="78"/>
        <v>КОРПОРАЦИЯ ЗА ТЕХНОЛОГИИ И ИНОВАЦИИ АД</v>
      </c>
      <c r="B1331" s="3" t="str">
        <f t="shared" si="79"/>
        <v>115086942</v>
      </c>
      <c r="C1331" s="8">
        <f t="shared" si="80"/>
        <v>45747</v>
      </c>
      <c r="D1331" s="3" t="s">
        <v>898</v>
      </c>
      <c r="E1331" s="3">
        <v>4</v>
      </c>
      <c r="F1331" s="3" t="s">
        <v>889</v>
      </c>
      <c r="H1331" s="10" t="e">
        <f>#REF!</f>
        <v>#REF!</v>
      </c>
    </row>
    <row r="1332" spans="1:8">
      <c r="A1332" s="3" t="str">
        <f t="shared" si="78"/>
        <v>КОРПОРАЦИЯ ЗА ТЕХНОЛОГИИ И ИНОВАЦИИ АД</v>
      </c>
      <c r="B1332" s="3" t="str">
        <f t="shared" si="79"/>
        <v>115086942</v>
      </c>
      <c r="C1332" s="8">
        <f t="shared" si="80"/>
        <v>45747</v>
      </c>
      <c r="D1332" s="3" t="s">
        <v>899</v>
      </c>
      <c r="E1332" s="3">
        <v>4</v>
      </c>
      <c r="F1332" s="3" t="s">
        <v>891</v>
      </c>
      <c r="H1332" s="10" t="e">
        <f>#REF!</f>
        <v>#REF!</v>
      </c>
    </row>
    <row r="1333" spans="1:8">
      <c r="A1333" s="3" t="str">
        <f t="shared" si="78"/>
        <v>КОРПОРАЦИЯ ЗА ТЕХНОЛОГИИ И ИНОВАЦИИ АД</v>
      </c>
      <c r="B1333" s="3" t="str">
        <f t="shared" si="79"/>
        <v>115086942</v>
      </c>
      <c r="C1333" s="8">
        <f t="shared" si="80"/>
        <v>45747</v>
      </c>
      <c r="D1333" s="3" t="s">
        <v>900</v>
      </c>
      <c r="E1333" s="3">
        <v>4</v>
      </c>
      <c r="F1333" s="3" t="s">
        <v>893</v>
      </c>
      <c r="H1333" s="10" t="e">
        <f>#REF!</f>
        <v>#REF!</v>
      </c>
    </row>
    <row r="1334" spans="1:8">
      <c r="A1334" s="3" t="str">
        <f t="shared" si="78"/>
        <v>КОРПОРАЦИЯ ЗА ТЕХНОЛОГИИ И ИНОВАЦИИ АД</v>
      </c>
      <c r="B1334" s="3" t="str">
        <f t="shared" si="79"/>
        <v>115086942</v>
      </c>
      <c r="C1334" s="8">
        <f t="shared" si="80"/>
        <v>45747</v>
      </c>
      <c r="D1334" s="3" t="s">
        <v>901</v>
      </c>
      <c r="E1334" s="3">
        <v>4</v>
      </c>
      <c r="F1334" s="3" t="s">
        <v>895</v>
      </c>
      <c r="H1334" s="10" t="e">
        <f>#REF!</f>
        <v>#REF!</v>
      </c>
    </row>
    <row r="1335" spans="1:8">
      <c r="A1335" s="3" t="str">
        <f t="shared" si="78"/>
        <v>КОРПОРАЦИЯ ЗА ТЕХНОЛОГИИ И ИНОВАЦИИ АД</v>
      </c>
      <c r="B1335" s="3" t="str">
        <f t="shared" si="79"/>
        <v>115086942</v>
      </c>
      <c r="C1335" s="8">
        <f t="shared" si="80"/>
        <v>45747</v>
      </c>
      <c r="D1335" s="3" t="s">
        <v>902</v>
      </c>
      <c r="E1335" s="3">
        <v>4</v>
      </c>
      <c r="F1335" s="3" t="s">
        <v>903</v>
      </c>
      <c r="H1335" s="10" t="e">
        <f>#REF!</f>
        <v>#REF!</v>
      </c>
    </row>
  </sheetData>
  <sheetProtection insertRows="0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ColWidth="9" defaultRowHeight="15"/>
  <cols>
    <col min="1" max="1" width="13.28515625" customWidth="1"/>
  </cols>
  <sheetData>
    <row r="1" spans="1:6">
      <c r="A1" t="s">
        <v>2</v>
      </c>
    </row>
    <row r="2" spans="1:6" ht="15.75">
      <c r="A2" t="s">
        <v>904</v>
      </c>
      <c r="F2" s="1"/>
    </row>
    <row r="5" spans="1:6">
      <c r="A5" t="s">
        <v>13</v>
      </c>
    </row>
    <row r="6" spans="1:6">
      <c r="A6" t="s">
        <v>905</v>
      </c>
    </row>
    <row r="7" spans="1:6">
      <c r="A7" t="s">
        <v>906</v>
      </c>
    </row>
    <row r="8" spans="1:6">
      <c r="A8" t="s">
        <v>907</v>
      </c>
    </row>
    <row r="9" spans="1:6">
      <c r="A9" t="s">
        <v>908</v>
      </c>
    </row>
    <row r="11" spans="1:6">
      <c r="A11" t="s">
        <v>909</v>
      </c>
    </row>
    <row r="12" spans="1:6">
      <c r="A12" t="s">
        <v>910</v>
      </c>
    </row>
    <row r="13" spans="1:6">
      <c r="A13" t="s">
        <v>911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/>
</ds:datastoreItem>
</file>

<file path=customXml/itemProps2.xml><?xml version="1.0" encoding="utf-8"?>
<ds:datastoreItem xmlns:ds="http://schemas.openxmlformats.org/officeDocument/2006/customXml" ds:itemID="{76D72EA1-C202-4AAE-B601-3819084464D8}">
  <ds:schemaRefs/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http://purl.org/dc/elements/1.1/"/>
    <ds:schemaRef ds:uri="eb5e4d18-55b2-4a61-9c20-511c2406f1ce"/>
    <ds:schemaRef ds:uri="http://schemas.microsoft.com/office/2006/documentManagement/types"/>
    <ds:schemaRef ds:uri="951e9f1d-26df-4e13-af31-63484411f8ff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90af5458-20df-4aa2-bdd5-f68d473c3536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P Ilarionova</cp:lastModifiedBy>
  <cp:lastPrinted>2025-05-30T08:08:14Z</cp:lastPrinted>
  <dcterms:created xsi:type="dcterms:W3CDTF">2006-09-16T00:00:00Z</dcterms:created>
  <dcterms:modified xsi:type="dcterms:W3CDTF">2025-05-30T11:13:19Z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  <property fmtid="{D5CDD505-2E9C-101B-9397-08002B2CF9AE}" pid="4" name="ICV">
    <vt:lpwstr>2A03EA3895094883A1ECB7F681D58FD6</vt:lpwstr>
  </property>
  <property fmtid="{D5CDD505-2E9C-101B-9397-08002B2CF9AE}" pid="5" name="KSOProductBuildVer">
    <vt:lpwstr>1033-12.2.0.21179</vt:lpwstr>
  </property>
</Properties>
</file>